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TCteach\chemistry\C1152\C1152_Hybrid\Grades\"/>
    </mc:Choice>
  </mc:AlternateContent>
  <xr:revisionPtr revIDLastSave="0" documentId="13_ncr:1_{A0BDC436-A1B2-4879-A8AF-79056736C780}" xr6:coauthVersionLast="47" xr6:coauthVersionMax="47" xr10:uidLastSave="{00000000-0000-0000-0000-000000000000}"/>
  <bookViews>
    <workbookView xWindow="-98" yWindow="817" windowWidth="20715" windowHeight="12960" xr2:uid="{A651B71F-4709-4888-89C2-C6652FAD20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32" i="1" l="1"/>
  <c r="AX22" i="1"/>
  <c r="AY22" i="1" s="1"/>
  <c r="AX23" i="1"/>
  <c r="AX8" i="1"/>
  <c r="AX20" i="1"/>
  <c r="AX12" i="1"/>
  <c r="AY12" i="1" s="1"/>
  <c r="AX19" i="1"/>
  <c r="AX25" i="1"/>
  <c r="AX31" i="1"/>
  <c r="AY31" i="1" s="1"/>
  <c r="AX9" i="1"/>
  <c r="AX11" i="1"/>
  <c r="AX27" i="1"/>
  <c r="AY27" i="1" s="1"/>
  <c r="AX14" i="1"/>
  <c r="AY14" i="1" s="1"/>
  <c r="AX15" i="1"/>
  <c r="AX10" i="1"/>
  <c r="AY10" i="1" s="1"/>
  <c r="AX21" i="1"/>
  <c r="AX13" i="1"/>
  <c r="AY13" i="1" s="1"/>
  <c r="AX7" i="1"/>
  <c r="AX17" i="1"/>
  <c r="AX18" i="1"/>
  <c r="AX16" i="1"/>
  <c r="AX28" i="1"/>
  <c r="AX29" i="1"/>
  <c r="AX26" i="1"/>
  <c r="AY26" i="1" s="1"/>
  <c r="AX30" i="1"/>
  <c r="P24" i="1"/>
  <c r="C26" i="1"/>
  <c r="C29" i="1"/>
  <c r="P29" i="1" s="1"/>
  <c r="C28" i="1"/>
  <c r="P28" i="1" s="1"/>
  <c r="C16" i="1"/>
  <c r="P16" i="1" s="1"/>
  <c r="C18" i="1"/>
  <c r="P18" i="1" s="1"/>
  <c r="C17" i="1"/>
  <c r="P17" i="1" s="1"/>
  <c r="C7" i="1"/>
  <c r="P7" i="1" s="1"/>
  <c r="C13" i="1"/>
  <c r="P13" i="1" s="1"/>
  <c r="C21" i="1"/>
  <c r="P21" i="1" s="1"/>
  <c r="C10" i="1"/>
  <c r="P10" i="1" s="1"/>
  <c r="C15" i="1"/>
  <c r="P15" i="1" s="1"/>
  <c r="C14" i="1"/>
  <c r="P14" i="1" s="1"/>
  <c r="C27" i="1"/>
  <c r="P27" i="1" s="1"/>
  <c r="C11" i="1"/>
  <c r="P11" i="1" s="1"/>
  <c r="C9" i="1"/>
  <c r="P9" i="1" s="1"/>
  <c r="C31" i="1"/>
  <c r="P31" i="1" s="1"/>
  <c r="C25" i="1"/>
  <c r="P25" i="1" s="1"/>
  <c r="C19" i="1"/>
  <c r="P19" i="1" s="1"/>
  <c r="C12" i="1"/>
  <c r="P12" i="1" s="1"/>
  <c r="C20" i="1"/>
  <c r="P20" i="1" s="1"/>
  <c r="C8" i="1"/>
  <c r="P8" i="1" s="1"/>
  <c r="C23" i="1"/>
  <c r="P23" i="1" s="1"/>
  <c r="C22" i="1"/>
  <c r="P22" i="1" s="1"/>
  <c r="C32" i="1"/>
  <c r="P32" i="1" s="1"/>
  <c r="AI11" i="1"/>
  <c r="AR11" i="1" s="1"/>
  <c r="AI32" i="1"/>
  <c r="AI22" i="1"/>
  <c r="AR22" i="1" s="1"/>
  <c r="AI23" i="1"/>
  <c r="AR23" i="1" s="1"/>
  <c r="AI27" i="1"/>
  <c r="AR27" i="1" s="1"/>
  <c r="AI14" i="1"/>
  <c r="AR14" i="1" s="1"/>
  <c r="AI15" i="1"/>
  <c r="AR15" i="1" s="1"/>
  <c r="AI8" i="1"/>
  <c r="AR8" i="1" s="1"/>
  <c r="AI10" i="1"/>
  <c r="AR10" i="1" s="1"/>
  <c r="AI20" i="1"/>
  <c r="AI21" i="1"/>
  <c r="AR21" i="1" s="1"/>
  <c r="AI12" i="1"/>
  <c r="AR12" i="1" s="1"/>
  <c r="AI13" i="1"/>
  <c r="AR13" i="1" s="1"/>
  <c r="AI19" i="1"/>
  <c r="AR19" i="1" s="1"/>
  <c r="AI7" i="1"/>
  <c r="AR7" i="1" s="1"/>
  <c r="AI17" i="1"/>
  <c r="AR17" i="1" s="1"/>
  <c r="AI25" i="1"/>
  <c r="AI18" i="1"/>
  <c r="AI16" i="1"/>
  <c r="AR16" i="1" s="1"/>
  <c r="AI28" i="1"/>
  <c r="AR28" i="1" s="1"/>
  <c r="AI31" i="1"/>
  <c r="AR31" i="1" s="1"/>
  <c r="AI29" i="1"/>
  <c r="AR29" i="1" s="1"/>
  <c r="AI26" i="1"/>
  <c r="AR26" i="1" s="1"/>
  <c r="AI9" i="1"/>
  <c r="AR9" i="1" s="1"/>
  <c r="AI30" i="1"/>
  <c r="AR30" i="1" s="1"/>
  <c r="P37" i="1"/>
  <c r="P26" i="1"/>
  <c r="C30" i="1"/>
  <c r="P30" i="1" s="1"/>
  <c r="BF32" i="1"/>
  <c r="BG32" i="1" s="1"/>
  <c r="BF22" i="1"/>
  <c r="BG22" i="1" s="1"/>
  <c r="BF23" i="1"/>
  <c r="BG23" i="1" s="1"/>
  <c r="BF8" i="1"/>
  <c r="BG8" i="1" s="1"/>
  <c r="BF20" i="1"/>
  <c r="BG20" i="1" s="1"/>
  <c r="BF12" i="1"/>
  <c r="BG12" i="1" s="1"/>
  <c r="BF19" i="1"/>
  <c r="BG19" i="1" s="1"/>
  <c r="BF25" i="1"/>
  <c r="BG25" i="1" s="1"/>
  <c r="BF31" i="1"/>
  <c r="BG31" i="1" s="1"/>
  <c r="BF9" i="1"/>
  <c r="BG9" i="1" s="1"/>
  <c r="BF24" i="1"/>
  <c r="BG24" i="1" s="1"/>
  <c r="BF33" i="1"/>
  <c r="BG33" i="1" s="1"/>
  <c r="BF34" i="1"/>
  <c r="BG34" i="1" s="1"/>
  <c r="BF11" i="1"/>
  <c r="BG11" i="1" s="1"/>
  <c r="BF27" i="1"/>
  <c r="BG27" i="1" s="1"/>
  <c r="BF14" i="1"/>
  <c r="BG14" i="1" s="1"/>
  <c r="BF15" i="1"/>
  <c r="BG15" i="1" s="1"/>
  <c r="BF10" i="1"/>
  <c r="BG10" i="1" s="1"/>
  <c r="BF21" i="1"/>
  <c r="BG21" i="1" s="1"/>
  <c r="BF13" i="1"/>
  <c r="BG13" i="1" s="1"/>
  <c r="BF7" i="1"/>
  <c r="BG7" i="1" s="1"/>
  <c r="BF17" i="1"/>
  <c r="BG17" i="1" s="1"/>
  <c r="BF18" i="1"/>
  <c r="BG18" i="1" s="1"/>
  <c r="BF16" i="1"/>
  <c r="BG16" i="1" s="1"/>
  <c r="BF28" i="1"/>
  <c r="BG28" i="1" s="1"/>
  <c r="BF29" i="1"/>
  <c r="BG29" i="1" s="1"/>
  <c r="BF26" i="1"/>
  <c r="BG26" i="1" s="1"/>
  <c r="BF35" i="1"/>
  <c r="BG35" i="1" s="1"/>
  <c r="BF36" i="1"/>
  <c r="BG36" i="1" s="1"/>
  <c r="BF37" i="1"/>
  <c r="BG37" i="1" s="1"/>
  <c r="BF30" i="1"/>
  <c r="BG30" i="1" s="1"/>
  <c r="AY18" i="1"/>
  <c r="BB18" i="1"/>
  <c r="BC18" i="1" s="1"/>
  <c r="AY16" i="1"/>
  <c r="BB16" i="1"/>
  <c r="BC16" i="1" s="1"/>
  <c r="AY28" i="1"/>
  <c r="BB28" i="1"/>
  <c r="BC28" i="1" s="1"/>
  <c r="BB29" i="1"/>
  <c r="BC29" i="1" s="1"/>
  <c r="BB26" i="1"/>
  <c r="BC26" i="1" s="1"/>
  <c r="BB35" i="1"/>
  <c r="BC35" i="1" s="1"/>
  <c r="BB36" i="1"/>
  <c r="BC36" i="1" s="1"/>
  <c r="BB37" i="1"/>
  <c r="BC37" i="1" s="1"/>
  <c r="AR18" i="1"/>
  <c r="AR35" i="1"/>
  <c r="AR36" i="1"/>
  <c r="AR37" i="1"/>
  <c r="AS37" i="1" s="1"/>
  <c r="AE29" i="1"/>
  <c r="AE26" i="1"/>
  <c r="AE35" i="1"/>
  <c r="AE36" i="1"/>
  <c r="AE37" i="1"/>
  <c r="AE18" i="1"/>
  <c r="AE16" i="1"/>
  <c r="AE28" i="1"/>
  <c r="BB17" i="1"/>
  <c r="BC17" i="1" s="1"/>
  <c r="AY17" i="1"/>
  <c r="AE17" i="1"/>
  <c r="BB7" i="1"/>
  <c r="BC7" i="1" s="1"/>
  <c r="AE7" i="1"/>
  <c r="BB13" i="1"/>
  <c r="BC13" i="1" s="1"/>
  <c r="AE13" i="1"/>
  <c r="BB21" i="1"/>
  <c r="BC21" i="1" s="1"/>
  <c r="AE21" i="1"/>
  <c r="BB10" i="1"/>
  <c r="BC10" i="1" s="1"/>
  <c r="AE10" i="1"/>
  <c r="BB15" i="1"/>
  <c r="BC15" i="1" s="1"/>
  <c r="AY15" i="1"/>
  <c r="AE15" i="1"/>
  <c r="BB14" i="1"/>
  <c r="BC14" i="1" s="1"/>
  <c r="AE14" i="1"/>
  <c r="BB27" i="1"/>
  <c r="BC27" i="1" s="1"/>
  <c r="AE27" i="1"/>
  <c r="BB11" i="1"/>
  <c r="BC11" i="1" s="1"/>
  <c r="AY11" i="1"/>
  <c r="AE11" i="1"/>
  <c r="BB34" i="1"/>
  <c r="BC34" i="1" s="1"/>
  <c r="AR34" i="1"/>
  <c r="AE34" i="1"/>
  <c r="BB33" i="1"/>
  <c r="BC33" i="1" s="1"/>
  <c r="AR33" i="1"/>
  <c r="AE33" i="1"/>
  <c r="BB24" i="1"/>
  <c r="BC24" i="1" s="1"/>
  <c r="AY24" i="1"/>
  <c r="AR24" i="1"/>
  <c r="AE24" i="1"/>
  <c r="BB9" i="1"/>
  <c r="BC9" i="1" s="1"/>
  <c r="AY9" i="1"/>
  <c r="AE9" i="1"/>
  <c r="BB31" i="1"/>
  <c r="BC31" i="1" s="1"/>
  <c r="AE31" i="1"/>
  <c r="BB25" i="1"/>
  <c r="BC25" i="1" s="1"/>
  <c r="AR25" i="1"/>
  <c r="AE25" i="1"/>
  <c r="BB19" i="1"/>
  <c r="BC19" i="1" s="1"/>
  <c r="AE19" i="1"/>
  <c r="BB12" i="1"/>
  <c r="BC12" i="1" s="1"/>
  <c r="AE12" i="1"/>
  <c r="BB20" i="1"/>
  <c r="BC20" i="1" s="1"/>
  <c r="AR20" i="1"/>
  <c r="AE20" i="1"/>
  <c r="BB8" i="1"/>
  <c r="BC8" i="1" s="1"/>
  <c r="AE8" i="1"/>
  <c r="BB23" i="1"/>
  <c r="BC23" i="1" s="1"/>
  <c r="AE23" i="1"/>
  <c r="BB22" i="1"/>
  <c r="BC22" i="1" s="1"/>
  <c r="AE22" i="1"/>
  <c r="BB32" i="1"/>
  <c r="BC32" i="1" s="1"/>
  <c r="AR32" i="1"/>
  <c r="AE32" i="1"/>
  <c r="BB30" i="1"/>
  <c r="BC30" i="1" s="1"/>
  <c r="AY30" i="1"/>
  <c r="AE30" i="1"/>
  <c r="Q24" i="1" l="1"/>
  <c r="AF22" i="1"/>
  <c r="AF23" i="1"/>
  <c r="AF28" i="1"/>
  <c r="AF33" i="1"/>
  <c r="AS30" i="1"/>
  <c r="AS8" i="1"/>
  <c r="AS27" i="1"/>
  <c r="AS25" i="1"/>
  <c r="AS31" i="1"/>
  <c r="AS13" i="1"/>
  <c r="AS20" i="1"/>
  <c r="Q12" i="1"/>
  <c r="AS19" i="1"/>
  <c r="Q14" i="1"/>
  <c r="AS23" i="1"/>
  <c r="AS9" i="1"/>
  <c r="AS11" i="1"/>
  <c r="Q22" i="1"/>
  <c r="AS22" i="1"/>
  <c r="AS32" i="1"/>
  <c r="AS33" i="1"/>
  <c r="AF10" i="1"/>
  <c r="AF7" i="1"/>
  <c r="Q19" i="1"/>
  <c r="Q11" i="1"/>
  <c r="AF19" i="1"/>
  <c r="AF11" i="1"/>
  <c r="BC46" i="1"/>
  <c r="BC42" i="1"/>
  <c r="BC43" i="1"/>
  <c r="BC44" i="1"/>
  <c r="BC45" i="1"/>
  <c r="Q20" i="1"/>
  <c r="AF12" i="1"/>
  <c r="AF9" i="1"/>
  <c r="AF14" i="1"/>
  <c r="AF29" i="1"/>
  <c r="Q32" i="1"/>
  <c r="Q21" i="1"/>
  <c r="Q37" i="1"/>
  <c r="Q25" i="1"/>
  <c r="Q17" i="1"/>
  <c r="Q30" i="1"/>
  <c r="AF32" i="1"/>
  <c r="Q8" i="1"/>
  <c r="AF17" i="1"/>
  <c r="Q16" i="1"/>
  <c r="AF30" i="1"/>
  <c r="AF8" i="1"/>
  <c r="Q31" i="1"/>
  <c r="AF27" i="1"/>
  <c r="BI16" i="1"/>
  <c r="AF15" i="1"/>
  <c r="AF18" i="1"/>
  <c r="AF35" i="1"/>
  <c r="BI29" i="1"/>
  <c r="BI28" i="1"/>
  <c r="BI26" i="1"/>
  <c r="BI18" i="1"/>
  <c r="BI37" i="1"/>
  <c r="AY29" i="1"/>
  <c r="BI35" i="1"/>
  <c r="BI36" i="1"/>
  <c r="AS16" i="1"/>
  <c r="AF20" i="1"/>
  <c r="AS12" i="1"/>
  <c r="AF31" i="1"/>
  <c r="AS34" i="1"/>
  <c r="Q15" i="1"/>
  <c r="Q7" i="1"/>
  <c r="AS17" i="1"/>
  <c r="Q18" i="1"/>
  <c r="Q26" i="1"/>
  <c r="AS36" i="1"/>
  <c r="AS18" i="1"/>
  <c r="Q29" i="1"/>
  <c r="AS35" i="1"/>
  <c r="AS29" i="1"/>
  <c r="AS15" i="1"/>
  <c r="Q13" i="1"/>
  <c r="AS7" i="1"/>
  <c r="AF21" i="1"/>
  <c r="AS26" i="1"/>
  <c r="Q23" i="1"/>
  <c r="AF25" i="1"/>
  <c r="Q9" i="1"/>
  <c r="AS24" i="1"/>
  <c r="Q27" i="1"/>
  <c r="AS14" i="1"/>
  <c r="AF13" i="1"/>
  <c r="AF16" i="1"/>
  <c r="AF36" i="1"/>
  <c r="AS10" i="1"/>
  <c r="Q10" i="1"/>
  <c r="AS21" i="1"/>
  <c r="Q28" i="1"/>
  <c r="AS28" i="1"/>
  <c r="AF26" i="1"/>
  <c r="AF34" i="1"/>
  <c r="AF37" i="1"/>
  <c r="AF24" i="1"/>
  <c r="AY7" i="1"/>
  <c r="BI7" i="1"/>
  <c r="BI15" i="1"/>
  <c r="BI24" i="1"/>
  <c r="BI34" i="1"/>
  <c r="BI27" i="1"/>
  <c r="AY32" i="1"/>
  <c r="BI32" i="1"/>
  <c r="AY23" i="1"/>
  <c r="BI23" i="1"/>
  <c r="AY19" i="1"/>
  <c r="BI19" i="1"/>
  <c r="AY20" i="1"/>
  <c r="BI20" i="1"/>
  <c r="AY8" i="1"/>
  <c r="BI8" i="1"/>
  <c r="AY25" i="1"/>
  <c r="BI25" i="1"/>
  <c r="AY21" i="1"/>
  <c r="BI21" i="1"/>
  <c r="BI31" i="1"/>
  <c r="BI9" i="1"/>
  <c r="BI33" i="1"/>
  <c r="BI11" i="1"/>
  <c r="BI14" i="1"/>
  <c r="BI10" i="1"/>
  <c r="BI13" i="1"/>
  <c r="BI30" i="1"/>
  <c r="BI22" i="1"/>
  <c r="BI12" i="1"/>
  <c r="BI17" i="1"/>
  <c r="BK22" i="1" l="1"/>
  <c r="BL22" i="1" s="1"/>
  <c r="BK11" i="1"/>
  <c r="BL11" i="1" s="1"/>
  <c r="BK19" i="1"/>
  <c r="BL19" i="1" s="1"/>
  <c r="BK37" i="1"/>
  <c r="BL37" i="1" s="1"/>
  <c r="AX42" i="1"/>
  <c r="BK35" i="1"/>
  <c r="BL35" i="1" s="1"/>
  <c r="BK7" i="1"/>
  <c r="BL7" i="1" s="1"/>
  <c r="BK36" i="1"/>
  <c r="BL36" i="1" s="1"/>
  <c r="BK23" i="1"/>
  <c r="BL23" i="1" s="1"/>
  <c r="BK28" i="1"/>
  <c r="BL28" i="1" s="1"/>
  <c r="BK32" i="1"/>
  <c r="BL32" i="1" s="1"/>
  <c r="BK10" i="1"/>
  <c r="BL10" i="1" s="1"/>
  <c r="AX43" i="1"/>
  <c r="BK27" i="1"/>
  <c r="BL27" i="1" s="1"/>
  <c r="BK14" i="1"/>
  <c r="BL14" i="1" s="1"/>
  <c r="AX46" i="1"/>
  <c r="AX44" i="1"/>
  <c r="BK29" i="1"/>
  <c r="BL29" i="1" s="1"/>
  <c r="BK8" i="1"/>
  <c r="BL8" i="1" s="1"/>
  <c r="BK24" i="1"/>
  <c r="BL24" i="1" s="1"/>
  <c r="BK16" i="1"/>
  <c r="BL16" i="1" s="1"/>
  <c r="BK31" i="1"/>
  <c r="BL31" i="1" s="1"/>
  <c r="BK18" i="1"/>
  <c r="BL18" i="1" s="1"/>
  <c r="AX45" i="1"/>
  <c r="BK26" i="1"/>
  <c r="BL26" i="1" s="1"/>
  <c r="BK21" i="1"/>
  <c r="BL21" i="1" s="1"/>
  <c r="BK17" i="1"/>
  <c r="BL17" i="1" s="1"/>
  <c r="BK33" i="1"/>
  <c r="BL33" i="1" s="1"/>
  <c r="BK12" i="1"/>
  <c r="BL12" i="1" s="1"/>
  <c r="BK9" i="1"/>
  <c r="BL9" i="1" s="1"/>
  <c r="BK20" i="1"/>
  <c r="BL20" i="1" s="1"/>
  <c r="BK30" i="1"/>
  <c r="BL30" i="1" s="1"/>
  <c r="BK25" i="1"/>
  <c r="BL25" i="1" s="1"/>
  <c r="BK13" i="1"/>
  <c r="BL13" i="1" s="1"/>
  <c r="BK34" i="1"/>
  <c r="BL34" i="1" s="1"/>
  <c r="BK15" i="1"/>
  <c r="BL15" i="1" s="1"/>
  <c r="BL46" i="1" l="1"/>
  <c r="BL44" i="1"/>
  <c r="BL42" i="1"/>
  <c r="BL45" i="1"/>
  <c r="BL43" i="1"/>
</calcChain>
</file>

<file path=xl/sharedStrings.xml><?xml version="1.0" encoding="utf-8"?>
<sst xmlns="http://schemas.openxmlformats.org/spreadsheetml/2006/main" count="145" uniqueCount="97">
  <si>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</si>
  <si>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t>Au</t>
  </si>
  <si>
    <t>U</t>
  </si>
  <si>
    <t>Ne</t>
  </si>
  <si>
    <t>Fr</t>
  </si>
  <si>
    <t>Pt</t>
  </si>
  <si>
    <t>Ag</t>
  </si>
  <si>
    <t>I</t>
  </si>
  <si>
    <t>Pu</t>
  </si>
  <si>
    <t>S</t>
  </si>
  <si>
    <t>F</t>
  </si>
  <si>
    <t>Ge</t>
  </si>
  <si>
    <t>Np</t>
  </si>
  <si>
    <t>Cr</t>
  </si>
  <si>
    <t>Ba</t>
  </si>
  <si>
    <t>In</t>
  </si>
  <si>
    <t>Ca</t>
  </si>
  <si>
    <t>Li</t>
  </si>
  <si>
    <t>Xe</t>
  </si>
  <si>
    <t>Cl</t>
  </si>
  <si>
    <t>Bi</t>
  </si>
  <si>
    <t>Cs</t>
  </si>
  <si>
    <t>Zn</t>
  </si>
  <si>
    <t>C</t>
  </si>
  <si>
    <t>N</t>
  </si>
  <si>
    <t>O</t>
  </si>
  <si>
    <t>Ni</t>
  </si>
  <si>
    <t>Exams</t>
  </si>
  <si>
    <t>Laboratory Reports</t>
  </si>
  <si>
    <t>D2L Quizzes</t>
  </si>
  <si>
    <t>Exam #1</t>
  </si>
  <si>
    <t>Exam #2</t>
  </si>
  <si>
    <t>Final Exam</t>
  </si>
  <si>
    <t>Exam</t>
  </si>
  <si>
    <t xml:space="preserve">Course 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</si>
  <si>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</si>
  <si>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</si>
  <si>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</si>
  <si>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</si>
  <si>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</si>
  <si>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</si>
  <si>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</si>
  <si>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</si>
  <si>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</si>
  <si>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</si>
  <si>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</si>
  <si>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Total</t>
  </si>
  <si>
    <t>Percent</t>
  </si>
  <si>
    <t>Rpt 1</t>
  </si>
  <si>
    <t>Rpt 2</t>
  </si>
  <si>
    <t>Rpt 3</t>
  </si>
  <si>
    <t>Rpt 4</t>
  </si>
  <si>
    <t>Rpt 5</t>
  </si>
  <si>
    <t>Rpt 6</t>
  </si>
  <si>
    <t>Rpt 7</t>
  </si>
  <si>
    <t>Rpt 8</t>
  </si>
  <si>
    <t>Rpt 9</t>
  </si>
  <si>
    <t>Rpt 10</t>
  </si>
  <si>
    <t>Rpt 11</t>
  </si>
  <si>
    <t>Quiz</t>
  </si>
  <si>
    <t>(w/extra Credit)</t>
  </si>
  <si>
    <t>Percentage</t>
  </si>
  <si>
    <t>Grade</t>
  </si>
  <si>
    <t>Solubility</t>
  </si>
  <si>
    <t>Fpt</t>
  </si>
  <si>
    <t>Rate</t>
  </si>
  <si>
    <t>LeChat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</si>
  <si>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</si>
  <si>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</si>
  <si>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sp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</si>
  <si>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sol</t>
    </r>
  </si>
  <si>
    <t>Engines</t>
  </si>
  <si>
    <t>REDOX</t>
  </si>
  <si>
    <t>Faraday</t>
  </si>
  <si>
    <t>Points</t>
  </si>
  <si>
    <t>Moles</t>
  </si>
  <si>
    <t>Solutions</t>
  </si>
  <si>
    <t>Chem K</t>
  </si>
  <si>
    <t>Equilibrium</t>
  </si>
  <si>
    <t>Acid/Base</t>
  </si>
  <si>
    <t>E Apps</t>
  </si>
  <si>
    <t xml:space="preserve">Thermo </t>
  </si>
  <si>
    <t>Nuclear</t>
  </si>
  <si>
    <t>(50 pts)</t>
  </si>
  <si>
    <t>A</t>
  </si>
  <si>
    <t>B</t>
  </si>
  <si>
    <t>D</t>
  </si>
  <si>
    <t>Spring 2024</t>
  </si>
  <si>
    <t xml:space="preserve">Q0 </t>
  </si>
  <si>
    <t>Q0</t>
  </si>
  <si>
    <t>Normalized</t>
  </si>
  <si>
    <t xml:space="preserve">RAW </t>
  </si>
  <si>
    <t>SCORE</t>
  </si>
  <si>
    <t xml:space="preserve">F </t>
  </si>
  <si>
    <t>Raw Score</t>
  </si>
  <si>
    <t>Experiment with your exams scores in RED to see the effect on your course grade.</t>
  </si>
  <si>
    <t>Laboratory Quizzes (Lowest score dropped automatically)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</si>
</sst>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EE60D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7" fillId="5" borderId="1" xfId="0" applyNumberFormat="1" applyFont="1" applyFill="1" applyBorder="1" applyAlignment="1">
      <alignment horizontal="center" vertical="top"/>
    </xf>
    <xf numFmtId="16" fontId="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6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Course Grades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Sheet1!$BK$42:$BK$46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Sheet1!$BL$42:$BL$46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3-4A59-A32F-FA85382D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2524272"/>
        <c:axId val="1254649280"/>
      </c:barChart>
      <c:catAx>
        <c:axId val="150252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Letter 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649280"/>
        <c:crosses val="autoZero"/>
        <c:auto val="1"/>
        <c:lblAlgn val="ctr"/>
        <c:lblOffset val="100"/>
        <c:noMultiLvlLbl val="0"/>
      </c:catAx>
      <c:valAx>
        <c:axId val="12546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52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 #2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Sheet1!$BB$42:$BB$46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Sheet1!$BC$42:$BC$46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9-48FC-8B21-2F6201112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3817648"/>
        <c:axId val="394222095"/>
      </c:barChart>
      <c:catAx>
        <c:axId val="1683817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Letter 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22095"/>
        <c:crosses val="autoZero"/>
        <c:auto val="1"/>
        <c:lblAlgn val="ctr"/>
        <c:lblOffset val="100"/>
        <c:noMultiLvlLbl val="0"/>
      </c:catAx>
      <c:valAx>
        <c:axId val="39422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81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Sheet1!$AW$42:$AW$46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Sheet1!$AX$42:$AX$46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B-44F2-B543-4A3135A8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3816208"/>
        <c:axId val="1677085280"/>
      </c:barChart>
      <c:catAx>
        <c:axId val="168381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Letter 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085280"/>
        <c:crosses val="autoZero"/>
        <c:auto val="1"/>
        <c:lblAlgn val="ctr"/>
        <c:lblOffset val="100"/>
        <c:noMultiLvlLbl val="0"/>
      </c:catAx>
      <c:valAx>
        <c:axId val="16770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81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507206</xdr:colOff>
      <xdr:row>37</xdr:row>
      <xdr:rowOff>147635</xdr:rowOff>
    </xdr:from>
    <xdr:to>
      <xdr:col>65</xdr:col>
      <xdr:colOff>376238</xdr:colOff>
      <xdr:row>47</xdr:row>
      <xdr:rowOff>176210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A3ED79-B3F6-34E7-65DE-0AF6DC684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252412</xdr:colOff>
      <xdr:row>37</xdr:row>
      <xdr:rowOff>71437</xdr:rowOff>
    </xdr:from>
    <xdr:to>
      <xdr:col>56</xdr:col>
      <xdr:colOff>180975</xdr:colOff>
      <xdr:row>47</xdr:row>
      <xdr:rowOff>4763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6ED2FA3-EC55-8C1F-59C4-EB6AEFBC3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645318</xdr:colOff>
      <xdr:row>37</xdr:row>
      <xdr:rowOff>61912</xdr:rowOff>
    </xdr:from>
    <xdr:to>
      <xdr:col>52</xdr:col>
      <xdr:colOff>128588</xdr:colOff>
      <xdr:row>47</xdr:row>
      <xdr:rowOff>16667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2DC5DB-2223-7D03-60B7-1B118EA51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9DEC-1BD3-4F29-ABFF-930F4247FA0F}">
  <dimension ref="A1:BL48"/>
  <sheetViews>
    <sheetView tabSelected="1" zoomScale="70" zoomScaleNormal="70" workbookViewId="0">
      <pane xSplit="1" ySplit="6" topLeftCell="AA7" activePane="bottomRight" state="frozen"/>
      <selection activeCell="D1" sqref="D1"/>
      <selection pane="topRight" activeCell="H1" sqref="H1"/>
      <selection pane="bottomLeft" activeCell="D7" sqref="D7"/>
      <selection pane="bottomRight" activeCell="AO25" sqref="AO25"/>
    </sheetView>
  </sheetViews>
  <sheetFormatPr defaultRowHeight="14.25" x14ac:dyDescent="0.45"/>
  <cols>
    <col min="1" max="1" width="9.06640625" customWidth="1"/>
    <col min="2" max="2" width="9.06640625" style="1" hidden="1" customWidth="1"/>
    <col min="3" max="3" width="10.06640625" style="1" bestFit="1" customWidth="1"/>
    <col min="4" max="12" width="7.33203125" customWidth="1"/>
    <col min="13" max="14" width="6.9296875" customWidth="1"/>
    <col min="19" max="30" width="6.73046875" customWidth="1"/>
    <col min="34" max="34" width="9.06640625" style="40" hidden="1" customWidth="1"/>
    <col min="40" max="43" width="7.86328125" customWidth="1"/>
  </cols>
  <sheetData>
    <row r="1" spans="1:64" x14ac:dyDescent="0.45">
      <c r="AX1" s="41" t="s">
        <v>95</v>
      </c>
    </row>
    <row r="2" spans="1:64" x14ac:dyDescent="0.45">
      <c r="C2" s="36"/>
      <c r="D2" s="35" t="s">
        <v>87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2"/>
      <c r="AH2" s="46"/>
      <c r="AI2" s="5"/>
      <c r="AJ2" s="6"/>
      <c r="AK2" s="6"/>
      <c r="AL2" s="7"/>
      <c r="AM2" s="7"/>
      <c r="AN2" s="7"/>
      <c r="AO2" s="7"/>
      <c r="AP2" s="6"/>
      <c r="AQ2" s="7"/>
      <c r="AR2" s="6"/>
      <c r="AS2" s="6"/>
      <c r="AW2" s="8" t="s">
        <v>27</v>
      </c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"/>
      <c r="BK2" s="9"/>
      <c r="BL2" s="9"/>
    </row>
    <row r="3" spans="1:64" ht="30.75" x14ac:dyDescent="0.9">
      <c r="C3" s="36"/>
      <c r="D3" s="10" t="s">
        <v>96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1" t="s">
        <v>28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2"/>
      <c r="AH3" s="46"/>
      <c r="AI3" s="12" t="s">
        <v>29</v>
      </c>
      <c r="AJ3" s="6"/>
      <c r="AK3" s="6"/>
      <c r="AL3" s="7"/>
      <c r="AM3" s="7"/>
      <c r="AN3" s="7"/>
      <c r="AO3" s="7"/>
      <c r="AP3" s="6"/>
      <c r="AQ3" s="7"/>
      <c r="AR3" s="6"/>
      <c r="AS3" s="6"/>
      <c r="AW3" s="13" t="s">
        <v>30</v>
      </c>
      <c r="AX3" s="8"/>
      <c r="AY3" s="8"/>
      <c r="AZ3" s="8"/>
      <c r="BA3" s="13" t="s">
        <v>31</v>
      </c>
      <c r="BB3" s="8"/>
      <c r="BC3" s="8"/>
      <c r="BD3" s="8"/>
      <c r="BE3" s="13" t="s">
        <v>32</v>
      </c>
      <c r="BF3" s="8"/>
      <c r="BG3" s="8"/>
      <c r="BH3" s="8"/>
      <c r="BI3" s="14" t="s">
        <v>33</v>
      </c>
      <c r="BJ3" s="1"/>
      <c r="BK3" s="9" t="s">
        <v>34</v>
      </c>
      <c r="BL3" s="9" t="s">
        <v>34</v>
      </c>
    </row>
    <row r="4" spans="1:64" x14ac:dyDescent="0.45">
      <c r="B4" s="1" t="s">
        <v>88</v>
      </c>
      <c r="C4" s="36" t="s">
        <v>89</v>
      </c>
      <c r="D4" s="15" t="s">
        <v>35</v>
      </c>
      <c r="E4" s="15" t="s">
        <v>36</v>
      </c>
      <c r="F4" s="15" t="s">
        <v>37</v>
      </c>
      <c r="G4" s="15" t="s">
        <v>38</v>
      </c>
      <c r="H4" s="15" t="s">
        <v>39</v>
      </c>
      <c r="I4" s="15" t="s">
        <v>40</v>
      </c>
      <c r="J4" s="15" t="s">
        <v>41</v>
      </c>
      <c r="K4" s="15" t="s">
        <v>42</v>
      </c>
      <c r="L4" s="15" t="s">
        <v>43</v>
      </c>
      <c r="M4" s="15" t="s">
        <v>44</v>
      </c>
      <c r="N4" s="15" t="s">
        <v>45</v>
      </c>
      <c r="O4" s="15"/>
      <c r="P4" s="15" t="s">
        <v>46</v>
      </c>
      <c r="Q4" s="15" t="s">
        <v>47</v>
      </c>
      <c r="S4" s="16" t="s">
        <v>48</v>
      </c>
      <c r="T4" s="16" t="s">
        <v>49</v>
      </c>
      <c r="U4" s="16" t="s">
        <v>50</v>
      </c>
      <c r="V4" s="16" t="s">
        <v>51</v>
      </c>
      <c r="W4" s="16" t="s">
        <v>52</v>
      </c>
      <c r="X4" s="16" t="s">
        <v>53</v>
      </c>
      <c r="Y4" s="16" t="s">
        <v>54</v>
      </c>
      <c r="Z4" s="16" t="s">
        <v>55</v>
      </c>
      <c r="AA4" s="16" t="s">
        <v>56</v>
      </c>
      <c r="AB4" s="16" t="s">
        <v>57</v>
      </c>
      <c r="AC4" s="16" t="s">
        <v>58</v>
      </c>
      <c r="AD4" s="16"/>
      <c r="AE4" s="16" t="s">
        <v>46</v>
      </c>
      <c r="AF4" s="16" t="s">
        <v>47</v>
      </c>
      <c r="AG4" s="43"/>
      <c r="AH4" s="46"/>
      <c r="AI4" s="5" t="s">
        <v>89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46</v>
      </c>
      <c r="AS4" s="7" t="s">
        <v>59</v>
      </c>
      <c r="AW4" s="17" t="s">
        <v>60</v>
      </c>
      <c r="AX4" s="8"/>
      <c r="AY4" s="8"/>
      <c r="AZ4" s="8"/>
      <c r="BA4" s="18"/>
      <c r="BB4" s="8"/>
      <c r="BC4" s="8"/>
      <c r="BD4" s="19"/>
      <c r="BE4" s="18"/>
      <c r="BF4" s="8"/>
      <c r="BG4" s="8"/>
      <c r="BH4" s="8"/>
      <c r="BI4" s="8" t="s">
        <v>61</v>
      </c>
      <c r="BJ4" s="1"/>
      <c r="BK4" s="9" t="s">
        <v>61</v>
      </c>
      <c r="BL4" s="9" t="s">
        <v>62</v>
      </c>
    </row>
    <row r="5" spans="1:64" ht="15.75" x14ac:dyDescent="0.55000000000000004">
      <c r="B5" s="1" t="s">
        <v>91</v>
      </c>
      <c r="C5" s="36" t="s">
        <v>90</v>
      </c>
      <c r="D5" s="15" t="s">
        <v>63</v>
      </c>
      <c r="E5" s="15" t="s">
        <v>64</v>
      </c>
      <c r="F5" s="15" t="s">
        <v>65</v>
      </c>
      <c r="G5" s="15" t="s">
        <v>66</v>
      </c>
      <c r="H5" s="15" t="s">
        <v>67</v>
      </c>
      <c r="I5" s="15" t="s">
        <v>68</v>
      </c>
      <c r="J5" s="15" t="s">
        <v>69</v>
      </c>
      <c r="K5" s="15" t="s">
        <v>70</v>
      </c>
      <c r="L5" s="15" t="s">
        <v>71</v>
      </c>
      <c r="M5" s="15" t="s">
        <v>72</v>
      </c>
      <c r="N5" s="15" t="s">
        <v>73</v>
      </c>
      <c r="O5" s="15"/>
      <c r="P5" s="15" t="s">
        <v>74</v>
      </c>
      <c r="Q5" s="15"/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16" t="s">
        <v>70</v>
      </c>
      <c r="AA5" s="16" t="s">
        <v>71</v>
      </c>
      <c r="AB5" s="16" t="s">
        <v>72</v>
      </c>
      <c r="AC5" s="16" t="s">
        <v>73</v>
      </c>
      <c r="AD5" s="16"/>
      <c r="AE5" s="16" t="s">
        <v>74</v>
      </c>
      <c r="AF5" s="16"/>
      <c r="AG5" s="43"/>
      <c r="AH5" s="46" t="s">
        <v>75</v>
      </c>
      <c r="AI5" s="5" t="s">
        <v>75</v>
      </c>
      <c r="AJ5" s="7" t="s">
        <v>76</v>
      </c>
      <c r="AK5" s="7" t="s">
        <v>77</v>
      </c>
      <c r="AL5" s="7" t="s">
        <v>78</v>
      </c>
      <c r="AM5" s="7" t="s">
        <v>79</v>
      </c>
      <c r="AN5" s="7" t="s">
        <v>80</v>
      </c>
      <c r="AO5" s="7" t="s">
        <v>81</v>
      </c>
      <c r="AP5" s="7" t="s">
        <v>72</v>
      </c>
      <c r="AQ5" s="7" t="s">
        <v>82</v>
      </c>
      <c r="AR5" s="7" t="s">
        <v>74</v>
      </c>
      <c r="AS5" s="7" t="s">
        <v>47</v>
      </c>
      <c r="AW5" s="8" t="s">
        <v>83</v>
      </c>
      <c r="AX5" s="8" t="s">
        <v>47</v>
      </c>
      <c r="AY5" s="8" t="s">
        <v>62</v>
      </c>
      <c r="AZ5" s="8"/>
      <c r="BA5" s="8" t="s">
        <v>83</v>
      </c>
      <c r="BB5" s="8" t="s">
        <v>47</v>
      </c>
      <c r="BC5" s="8" t="s">
        <v>62</v>
      </c>
      <c r="BD5" s="8"/>
      <c r="BE5" s="8" t="s">
        <v>83</v>
      </c>
      <c r="BF5" s="8" t="s">
        <v>47</v>
      </c>
      <c r="BG5" s="8" t="s">
        <v>62</v>
      </c>
      <c r="BH5" s="8"/>
      <c r="BI5" s="8"/>
      <c r="BJ5" s="1"/>
      <c r="BK5" s="9"/>
      <c r="BL5" s="9"/>
    </row>
    <row r="6" spans="1:64" x14ac:dyDescent="0.45">
      <c r="B6" s="1" t="s">
        <v>92</v>
      </c>
      <c r="C6" s="36"/>
      <c r="D6" s="21">
        <v>44944</v>
      </c>
      <c r="E6" s="21">
        <v>44951</v>
      </c>
      <c r="F6" s="21">
        <v>44958</v>
      </c>
      <c r="G6" s="21">
        <v>44965</v>
      </c>
      <c r="H6" s="21">
        <v>44972</v>
      </c>
      <c r="I6" s="21">
        <v>44979</v>
      </c>
      <c r="J6" s="21">
        <v>45006</v>
      </c>
      <c r="K6" s="21">
        <v>45020</v>
      </c>
      <c r="L6" s="21">
        <v>45027</v>
      </c>
      <c r="M6" s="21">
        <v>45034</v>
      </c>
      <c r="N6" s="21">
        <v>45041</v>
      </c>
      <c r="O6" s="20"/>
      <c r="P6" s="20"/>
      <c r="Q6" s="20"/>
      <c r="S6" s="22"/>
      <c r="T6" s="22"/>
      <c r="U6" s="22"/>
      <c r="V6" s="22"/>
      <c r="W6" s="22"/>
      <c r="X6" s="22"/>
      <c r="Y6" s="23"/>
      <c r="Z6" s="22"/>
      <c r="AA6" s="22"/>
      <c r="AB6" s="22"/>
      <c r="AC6" s="22"/>
      <c r="AD6" s="22"/>
      <c r="AE6" s="22"/>
      <c r="AF6" s="22"/>
      <c r="AG6" s="44"/>
      <c r="AH6" s="46" t="s">
        <v>94</v>
      </c>
      <c r="AI6" s="5"/>
      <c r="AJ6" s="24"/>
      <c r="AK6" s="24"/>
      <c r="AL6" s="24"/>
      <c r="AM6" s="24"/>
      <c r="AN6" s="24"/>
      <c r="AO6" s="24"/>
      <c r="AP6" s="24"/>
      <c r="AQ6" s="24"/>
      <c r="AR6" s="6"/>
      <c r="AS6" s="7"/>
      <c r="AW6" s="8">
        <v>56</v>
      </c>
      <c r="AX6" s="8"/>
      <c r="AY6" s="8"/>
      <c r="AZ6" s="8"/>
      <c r="BA6" s="8">
        <v>50</v>
      </c>
      <c r="BB6" s="8"/>
      <c r="BC6" s="8"/>
      <c r="BD6" s="8"/>
      <c r="BE6" s="8">
        <v>50</v>
      </c>
      <c r="BF6" s="8"/>
      <c r="BG6" s="8"/>
      <c r="BH6" s="8"/>
      <c r="BI6" s="8"/>
      <c r="BJ6" s="1"/>
      <c r="BK6" s="9"/>
      <c r="BL6" s="9"/>
    </row>
    <row r="7" spans="1:64" ht="15.75" customHeight="1" x14ac:dyDescent="0.45">
      <c r="A7" s="2" t="s">
        <v>19</v>
      </c>
      <c r="B7" s="2">
        <v>15</v>
      </c>
      <c r="C7" s="37">
        <f t="shared" ref="C7:C23" si="0">B7/20*10</f>
        <v>7.5</v>
      </c>
      <c r="D7" s="15">
        <v>10</v>
      </c>
      <c r="E7" s="15">
        <v>9</v>
      </c>
      <c r="F7" s="15">
        <v>6</v>
      </c>
      <c r="G7" s="15">
        <v>7</v>
      </c>
      <c r="H7" s="15">
        <v>9</v>
      </c>
      <c r="I7" s="48">
        <v>0</v>
      </c>
      <c r="J7" s="15">
        <v>9</v>
      </c>
      <c r="K7" s="48">
        <v>0</v>
      </c>
      <c r="L7" s="15">
        <v>7</v>
      </c>
      <c r="M7" s="15"/>
      <c r="N7" s="15"/>
      <c r="O7" s="15"/>
      <c r="P7" s="15">
        <f t="shared" ref="P7:P32" si="1">SUM(D7:O7)-MIN(D7:O7)+C7</f>
        <v>64.5</v>
      </c>
      <c r="Q7" s="25">
        <f t="shared" ref="Q7:Q32" si="2">P7/$P$37</f>
        <v>0.71666666666666667</v>
      </c>
      <c r="S7" s="16">
        <v>8</v>
      </c>
      <c r="T7" s="16">
        <v>8.25</v>
      </c>
      <c r="U7" s="16">
        <v>7.25</v>
      </c>
      <c r="V7" s="16">
        <v>9.5</v>
      </c>
      <c r="W7" s="16">
        <v>9.25</v>
      </c>
      <c r="X7" s="16">
        <v>9</v>
      </c>
      <c r="Y7" s="16">
        <v>8.5</v>
      </c>
      <c r="Z7" s="16"/>
      <c r="AA7" s="16"/>
      <c r="AB7" s="16"/>
      <c r="AC7" s="16"/>
      <c r="AD7" s="16"/>
      <c r="AE7" s="16">
        <f t="shared" ref="AE7:AE32" si="3">SUM(S7:AD7)-MIN(S7:AD7)</f>
        <v>52.5</v>
      </c>
      <c r="AF7" s="26">
        <f t="shared" ref="AF7:AF32" si="4">AE7/$AE$37</f>
        <v>0.875</v>
      </c>
      <c r="AG7" s="45"/>
      <c r="AH7" s="46">
        <v>6.4</v>
      </c>
      <c r="AI7" s="39">
        <f t="shared" ref="AI7:AI23" si="5">AH7/15*10</f>
        <v>4.2666666666666666</v>
      </c>
      <c r="AJ7" s="5">
        <v>10</v>
      </c>
      <c r="AK7" s="7">
        <v>9</v>
      </c>
      <c r="AL7" s="7">
        <v>12</v>
      </c>
      <c r="AM7" s="7">
        <v>10</v>
      </c>
      <c r="AN7" s="7">
        <v>10</v>
      </c>
      <c r="AO7" s="7">
        <v>0</v>
      </c>
      <c r="AP7" s="7"/>
      <c r="AQ7" s="7"/>
      <c r="AR7" s="27">
        <f t="shared" ref="AR7:AR32" si="6">SUM(AI7:AQ7)</f>
        <v>55.266666666666666</v>
      </c>
      <c r="AS7" s="28">
        <f t="shared" ref="AS7:AS32" si="7">AR7/$AR$37</f>
        <v>0.74684684684684688</v>
      </c>
      <c r="AW7" s="47">
        <v>31.25</v>
      </c>
      <c r="AX7" s="29">
        <f t="shared" ref="AX7:AX23" si="8">AW7/$AW$6</f>
        <v>0.5580357142857143</v>
      </c>
      <c r="AY7" s="8" t="str">
        <f t="shared" ref="AY7:AY32" si="9">IF( AX7&gt;0.89999,"A",IF( AX7&gt;0.79999,"B",IF( AX7&gt;0.69999,"C",IF( AX7&gt;0.59999,"D","F"))))</f>
        <v>F</v>
      </c>
      <c r="AZ7" s="32"/>
      <c r="BA7" s="30">
        <v>37</v>
      </c>
      <c r="BB7" s="29">
        <f t="shared" ref="BB7:BB32" si="10">BA7/$BE$6</f>
        <v>0.74</v>
      </c>
      <c r="BC7" s="8" t="str">
        <f t="shared" ref="BC7:BC32" si="11">IF( BB7&gt;0.89999,"A",IF( BB7&gt;0.79999,"B",IF( BB7&gt;0.69999,"C",IF( BB7&gt;0.59999,"D","F"))))</f>
        <v>C</v>
      </c>
      <c r="BD7" s="32"/>
      <c r="BE7" s="30">
        <v>0</v>
      </c>
      <c r="BF7" s="29">
        <f t="shared" ref="BF7:BF32" si="12">BE7/$BE$6</f>
        <v>0</v>
      </c>
      <c r="BG7" s="8" t="str">
        <f t="shared" ref="BG7:BG32" si="13">IF( BF7&gt;0.89999,"A",IF( BF7&gt;0.79999,"B",IF( BF7&gt;0.69999,"C",IF( BF7&gt;0.59999,"D","F"))))</f>
        <v>F</v>
      </c>
      <c r="BH7" s="32"/>
      <c r="BI7" s="29">
        <f t="shared" ref="BI7:BI32" si="14">(SUM(AX7,BB7,BF7)-MIN(AX7,BB7,BF7))/2</f>
        <v>0.64901785714285709</v>
      </c>
      <c r="BK7" s="31">
        <f t="shared" ref="BK7:BK32" si="15">0.6*BI7+0.13333333333*AS7+0.133333333333*AF7+0.13333333*Q7</f>
        <v>0.70121251369584592</v>
      </c>
      <c r="BL7" s="9" t="str">
        <f t="shared" ref="BL7:BL32" si="16">IF( BK7&gt;0.89999,"A",IF( BK7&gt;0.79999,"B",IF( BK7&gt;0.69999,"C",IF( BK7&gt;0.59999,"D","F"))))</f>
        <v>C</v>
      </c>
    </row>
    <row r="8" spans="1:64" x14ac:dyDescent="0.45">
      <c r="A8" s="2" t="s">
        <v>3</v>
      </c>
      <c r="B8" s="1">
        <v>19</v>
      </c>
      <c r="C8" s="37">
        <f t="shared" si="0"/>
        <v>9.5</v>
      </c>
      <c r="D8" s="15">
        <v>10</v>
      </c>
      <c r="E8" s="15">
        <v>9</v>
      </c>
      <c r="F8" s="15">
        <v>9.5</v>
      </c>
      <c r="G8" s="15">
        <v>10</v>
      </c>
      <c r="H8" s="15">
        <v>10</v>
      </c>
      <c r="I8" s="48">
        <v>0</v>
      </c>
      <c r="J8" s="15">
        <v>9</v>
      </c>
      <c r="K8" s="15">
        <v>10</v>
      </c>
      <c r="L8" s="15">
        <v>10</v>
      </c>
      <c r="M8" s="15"/>
      <c r="N8" s="15"/>
      <c r="O8" s="15"/>
      <c r="P8" s="15">
        <f t="shared" si="1"/>
        <v>87</v>
      </c>
      <c r="Q8" s="25">
        <f t="shared" si="2"/>
        <v>0.96666666666666667</v>
      </c>
      <c r="S8" s="16">
        <v>9.5</v>
      </c>
      <c r="T8" s="16">
        <v>9.75</v>
      </c>
      <c r="U8" s="16">
        <v>10</v>
      </c>
      <c r="V8" s="16">
        <v>9</v>
      </c>
      <c r="W8" s="16">
        <v>9.5</v>
      </c>
      <c r="X8" s="16">
        <v>0</v>
      </c>
      <c r="Y8" s="16">
        <v>9.75</v>
      </c>
      <c r="Z8" s="16"/>
      <c r="AA8" s="16"/>
      <c r="AB8" s="16"/>
      <c r="AC8" s="16"/>
      <c r="AD8" s="16"/>
      <c r="AE8" s="16">
        <f t="shared" si="3"/>
        <v>57.5</v>
      </c>
      <c r="AF8" s="26">
        <f t="shared" si="4"/>
        <v>0.95833333333333337</v>
      </c>
      <c r="AG8" s="45"/>
      <c r="AH8" s="46">
        <v>14.1</v>
      </c>
      <c r="AI8" s="39">
        <f t="shared" si="5"/>
        <v>9.3999999999999986</v>
      </c>
      <c r="AJ8" s="5">
        <v>10</v>
      </c>
      <c r="AK8" s="7">
        <v>9</v>
      </c>
      <c r="AL8" s="7">
        <v>11</v>
      </c>
      <c r="AM8" s="7">
        <v>10</v>
      </c>
      <c r="AN8" s="7">
        <v>8</v>
      </c>
      <c r="AO8" s="7">
        <v>12</v>
      </c>
      <c r="AP8" s="7"/>
      <c r="AQ8" s="7"/>
      <c r="AR8" s="27">
        <f t="shared" si="6"/>
        <v>69.400000000000006</v>
      </c>
      <c r="AS8" s="28">
        <f t="shared" si="7"/>
        <v>0.93783783783783792</v>
      </c>
      <c r="AW8" s="47">
        <v>52.25</v>
      </c>
      <c r="AX8" s="29">
        <f t="shared" si="8"/>
        <v>0.9330357142857143</v>
      </c>
      <c r="AY8" s="8" t="str">
        <f t="shared" si="9"/>
        <v>A</v>
      </c>
      <c r="AZ8" s="8"/>
      <c r="BA8" s="30">
        <v>37</v>
      </c>
      <c r="BB8" s="29">
        <f t="shared" si="10"/>
        <v>0.74</v>
      </c>
      <c r="BC8" s="8" t="str">
        <f t="shared" si="11"/>
        <v>C</v>
      </c>
      <c r="BD8" s="8"/>
      <c r="BE8" s="30">
        <v>0</v>
      </c>
      <c r="BF8" s="29">
        <f t="shared" si="12"/>
        <v>0</v>
      </c>
      <c r="BG8" s="8" t="str">
        <f t="shared" si="13"/>
        <v>F</v>
      </c>
      <c r="BH8" s="8"/>
      <c r="BI8" s="29">
        <f t="shared" si="14"/>
        <v>0.83651785714285709</v>
      </c>
      <c r="BJ8" s="1"/>
      <c r="BK8" s="31">
        <f t="shared" si="15"/>
        <v>0.88362242277175818</v>
      </c>
      <c r="BL8" s="9" t="str">
        <f t="shared" si="16"/>
        <v>B</v>
      </c>
    </row>
    <row r="9" spans="1:64" x14ac:dyDescent="0.45">
      <c r="A9" s="2" t="s">
        <v>9</v>
      </c>
      <c r="B9" s="2">
        <v>17</v>
      </c>
      <c r="C9" s="37">
        <f t="shared" si="0"/>
        <v>8.5</v>
      </c>
      <c r="D9" s="15">
        <v>9</v>
      </c>
      <c r="E9" s="15">
        <v>8</v>
      </c>
      <c r="F9" s="15">
        <v>9</v>
      </c>
      <c r="G9" s="15">
        <v>7</v>
      </c>
      <c r="H9" s="15">
        <v>7.5</v>
      </c>
      <c r="I9" s="15">
        <v>7</v>
      </c>
      <c r="J9" s="15">
        <v>9</v>
      </c>
      <c r="K9" s="15">
        <v>9</v>
      </c>
      <c r="L9" s="15">
        <v>9</v>
      </c>
      <c r="M9" s="15"/>
      <c r="N9" s="15"/>
      <c r="O9" s="15"/>
      <c r="P9" s="15">
        <f t="shared" si="1"/>
        <v>76</v>
      </c>
      <c r="Q9" s="25">
        <f t="shared" si="2"/>
        <v>0.84444444444444444</v>
      </c>
      <c r="S9" s="16">
        <v>8</v>
      </c>
      <c r="T9" s="16">
        <v>8.5</v>
      </c>
      <c r="U9" s="16">
        <v>7</v>
      </c>
      <c r="V9" s="16">
        <v>7.5</v>
      </c>
      <c r="W9" s="16">
        <v>8.75</v>
      </c>
      <c r="X9" s="16">
        <v>6.75</v>
      </c>
      <c r="Y9" s="16">
        <v>7.5</v>
      </c>
      <c r="Z9" s="16"/>
      <c r="AA9" s="16"/>
      <c r="AB9" s="16"/>
      <c r="AC9" s="16"/>
      <c r="AD9" s="16"/>
      <c r="AE9" s="16">
        <f t="shared" si="3"/>
        <v>47.25</v>
      </c>
      <c r="AF9" s="26">
        <f t="shared" si="4"/>
        <v>0.78749999999999998</v>
      </c>
      <c r="AG9" s="45"/>
      <c r="AH9" s="46">
        <v>0</v>
      </c>
      <c r="AI9" s="39">
        <f t="shared" si="5"/>
        <v>0</v>
      </c>
      <c r="AJ9" s="5">
        <v>6</v>
      </c>
      <c r="AK9" s="7">
        <v>6</v>
      </c>
      <c r="AL9" s="7">
        <v>0</v>
      </c>
      <c r="AM9" s="7">
        <v>0</v>
      </c>
      <c r="AN9" s="7">
        <v>7</v>
      </c>
      <c r="AO9" s="7">
        <v>8</v>
      </c>
      <c r="AP9" s="7"/>
      <c r="AQ9" s="7"/>
      <c r="AR9" s="27">
        <f t="shared" si="6"/>
        <v>27</v>
      </c>
      <c r="AS9" s="28">
        <f t="shared" si="7"/>
        <v>0.36486486486486486</v>
      </c>
      <c r="AW9" s="47">
        <v>32</v>
      </c>
      <c r="AX9" s="29">
        <f t="shared" si="8"/>
        <v>0.5714285714285714</v>
      </c>
      <c r="AY9" s="8" t="str">
        <f t="shared" si="9"/>
        <v>F</v>
      </c>
      <c r="AZ9" s="8"/>
      <c r="BA9" s="30">
        <v>37</v>
      </c>
      <c r="BB9" s="29">
        <f t="shared" si="10"/>
        <v>0.74</v>
      </c>
      <c r="BC9" s="8" t="str">
        <f t="shared" si="11"/>
        <v>C</v>
      </c>
      <c r="BD9" s="8"/>
      <c r="BE9" s="30">
        <v>0</v>
      </c>
      <c r="BF9" s="29">
        <f t="shared" si="12"/>
        <v>0</v>
      </c>
      <c r="BG9" s="8" t="str">
        <f t="shared" si="13"/>
        <v>F</v>
      </c>
      <c r="BH9" s="8"/>
      <c r="BI9" s="29">
        <f t="shared" si="14"/>
        <v>0.65571428571428569</v>
      </c>
      <c r="BJ9" s="1"/>
      <c r="BK9" s="31">
        <f t="shared" si="15"/>
        <v>0.65966980985351908</v>
      </c>
      <c r="BL9" s="9" t="str">
        <f t="shared" si="16"/>
        <v>D</v>
      </c>
    </row>
    <row r="10" spans="1:64" x14ac:dyDescent="0.45">
      <c r="A10" s="2" t="s">
        <v>16</v>
      </c>
      <c r="B10" s="2">
        <v>19</v>
      </c>
      <c r="C10" s="37">
        <f t="shared" si="0"/>
        <v>9.5</v>
      </c>
      <c r="D10" s="15">
        <v>10</v>
      </c>
      <c r="E10" s="15">
        <v>10</v>
      </c>
      <c r="F10" s="15">
        <v>10</v>
      </c>
      <c r="G10" s="48">
        <v>0</v>
      </c>
      <c r="H10" s="15">
        <v>9</v>
      </c>
      <c r="I10" s="15">
        <v>10</v>
      </c>
      <c r="J10" s="15">
        <v>10</v>
      </c>
      <c r="K10" s="15">
        <v>10</v>
      </c>
      <c r="L10" s="15">
        <v>10</v>
      </c>
      <c r="M10" s="15"/>
      <c r="N10" s="15"/>
      <c r="O10" s="15"/>
      <c r="P10" s="15">
        <f t="shared" si="1"/>
        <v>88.5</v>
      </c>
      <c r="Q10" s="25">
        <f t="shared" si="2"/>
        <v>0.98333333333333328</v>
      </c>
      <c r="S10" s="16">
        <v>9.75</v>
      </c>
      <c r="T10" s="16">
        <v>10</v>
      </c>
      <c r="U10" s="16">
        <v>10</v>
      </c>
      <c r="V10" s="16">
        <v>0</v>
      </c>
      <c r="W10" s="16">
        <v>10</v>
      </c>
      <c r="X10" s="16">
        <v>9.25</v>
      </c>
      <c r="Y10" s="16">
        <v>9.5</v>
      </c>
      <c r="Z10" s="16"/>
      <c r="AA10" s="16"/>
      <c r="AB10" s="16"/>
      <c r="AC10" s="16"/>
      <c r="AD10" s="16"/>
      <c r="AE10" s="16">
        <f t="shared" si="3"/>
        <v>58.5</v>
      </c>
      <c r="AF10" s="26">
        <f t="shared" si="4"/>
        <v>0.97499999999999998</v>
      </c>
      <c r="AG10" s="45"/>
      <c r="AH10" s="46">
        <v>14.2</v>
      </c>
      <c r="AI10" s="39">
        <f t="shared" si="5"/>
        <v>9.4666666666666668</v>
      </c>
      <c r="AJ10" s="5">
        <v>10</v>
      </c>
      <c r="AK10" s="7">
        <v>9</v>
      </c>
      <c r="AL10" s="7">
        <v>12</v>
      </c>
      <c r="AM10" s="7">
        <v>10</v>
      </c>
      <c r="AN10" s="7">
        <v>7</v>
      </c>
      <c r="AO10" s="7">
        <v>12</v>
      </c>
      <c r="AP10" s="7"/>
      <c r="AQ10" s="7"/>
      <c r="AR10" s="27">
        <f t="shared" si="6"/>
        <v>69.466666666666669</v>
      </c>
      <c r="AS10" s="28">
        <f t="shared" si="7"/>
        <v>0.93873873873873881</v>
      </c>
      <c r="AW10" s="47">
        <v>56.25</v>
      </c>
      <c r="AX10" s="29">
        <f t="shared" si="8"/>
        <v>1.0044642857142858</v>
      </c>
      <c r="AY10" s="8" t="str">
        <f t="shared" si="9"/>
        <v>A</v>
      </c>
      <c r="AZ10" s="8"/>
      <c r="BA10" s="30">
        <v>37</v>
      </c>
      <c r="BB10" s="29">
        <f t="shared" si="10"/>
        <v>0.74</v>
      </c>
      <c r="BC10" s="8" t="str">
        <f t="shared" si="11"/>
        <v>C</v>
      </c>
      <c r="BD10" s="8"/>
      <c r="BE10" s="30">
        <v>0</v>
      </c>
      <c r="BF10" s="29">
        <f t="shared" si="12"/>
        <v>0</v>
      </c>
      <c r="BG10" s="8" t="str">
        <f t="shared" si="13"/>
        <v>F</v>
      </c>
      <c r="BH10" s="8"/>
      <c r="BI10" s="29">
        <f t="shared" si="14"/>
        <v>0.8722321428571429</v>
      </c>
      <c r="BJ10" s="1"/>
      <c r="BK10" s="31">
        <f t="shared" si="15"/>
        <v>0.90961555870932997</v>
      </c>
      <c r="BL10" s="9" t="str">
        <f t="shared" si="16"/>
        <v>A</v>
      </c>
    </row>
    <row r="11" spans="1:64" ht="14.25" customHeight="1" x14ac:dyDescent="0.45">
      <c r="A11" s="2" t="s">
        <v>12</v>
      </c>
      <c r="B11" s="2">
        <v>17</v>
      </c>
      <c r="C11" s="37">
        <f t="shared" si="0"/>
        <v>8.5</v>
      </c>
      <c r="D11" s="15">
        <v>10</v>
      </c>
      <c r="E11" s="15">
        <v>9</v>
      </c>
      <c r="F11" s="15">
        <v>8.5</v>
      </c>
      <c r="G11" s="15">
        <v>8</v>
      </c>
      <c r="H11" s="15">
        <v>8.5</v>
      </c>
      <c r="I11" s="15">
        <v>10</v>
      </c>
      <c r="J11" s="15">
        <v>7</v>
      </c>
      <c r="K11" s="15">
        <v>7</v>
      </c>
      <c r="L11" s="15">
        <v>7.5</v>
      </c>
      <c r="M11" s="15"/>
      <c r="N11" s="15"/>
      <c r="O11" s="15"/>
      <c r="P11" s="15">
        <f t="shared" si="1"/>
        <v>77</v>
      </c>
      <c r="Q11" s="25">
        <f t="shared" si="2"/>
        <v>0.85555555555555551</v>
      </c>
      <c r="S11" s="16">
        <v>7.75</v>
      </c>
      <c r="T11" s="16">
        <v>7</v>
      </c>
      <c r="U11" s="16">
        <v>7.5</v>
      </c>
      <c r="V11" s="16">
        <v>7.5</v>
      </c>
      <c r="W11" s="16">
        <v>9</v>
      </c>
      <c r="X11" s="16">
        <v>7.75</v>
      </c>
      <c r="Y11" s="16">
        <v>8</v>
      </c>
      <c r="Z11" s="16"/>
      <c r="AA11" s="16"/>
      <c r="AB11" s="16"/>
      <c r="AC11" s="16"/>
      <c r="AD11" s="16"/>
      <c r="AE11" s="16">
        <f t="shared" si="3"/>
        <v>47.5</v>
      </c>
      <c r="AF11" s="26">
        <f t="shared" si="4"/>
        <v>0.79166666666666663</v>
      </c>
      <c r="AG11" s="45"/>
      <c r="AH11" s="46">
        <v>9.6999999999999993</v>
      </c>
      <c r="AI11" s="39">
        <f t="shared" si="5"/>
        <v>6.4666666666666659</v>
      </c>
      <c r="AJ11" s="5">
        <v>9</v>
      </c>
      <c r="AK11" s="7">
        <v>5</v>
      </c>
      <c r="AL11" s="7">
        <v>11</v>
      </c>
      <c r="AM11" s="7">
        <v>9</v>
      </c>
      <c r="AN11" s="7">
        <v>9</v>
      </c>
      <c r="AO11" s="7">
        <v>11</v>
      </c>
      <c r="AP11" s="7"/>
      <c r="AQ11" s="7"/>
      <c r="AR11" s="27">
        <f t="shared" si="6"/>
        <v>60.466666666666669</v>
      </c>
      <c r="AS11" s="28">
        <f t="shared" si="7"/>
        <v>0.8171171171171171</v>
      </c>
      <c r="AW11" s="47">
        <v>41</v>
      </c>
      <c r="AX11" s="29">
        <f t="shared" si="8"/>
        <v>0.7321428571428571</v>
      </c>
      <c r="AY11" s="8" t="str">
        <f t="shared" si="9"/>
        <v>C</v>
      </c>
      <c r="AZ11" s="8"/>
      <c r="BA11" s="30">
        <v>37</v>
      </c>
      <c r="BB11" s="29">
        <f t="shared" si="10"/>
        <v>0.74</v>
      </c>
      <c r="BC11" s="8" t="str">
        <f t="shared" si="11"/>
        <v>C</v>
      </c>
      <c r="BD11" s="8"/>
      <c r="BE11" s="30">
        <v>0</v>
      </c>
      <c r="BF11" s="29">
        <f t="shared" si="12"/>
        <v>0</v>
      </c>
      <c r="BG11" s="8" t="str">
        <f t="shared" si="13"/>
        <v>F</v>
      </c>
      <c r="BH11" s="8"/>
      <c r="BI11" s="29">
        <f t="shared" si="14"/>
        <v>0.73607142857142849</v>
      </c>
      <c r="BJ11" s="1"/>
      <c r="BK11" s="31">
        <f t="shared" si="15"/>
        <v>0.77022143286659617</v>
      </c>
      <c r="BL11" s="9" t="str">
        <f t="shared" si="16"/>
        <v>C</v>
      </c>
    </row>
    <row r="12" spans="1:64" x14ac:dyDescent="0.45">
      <c r="A12" s="2" t="s">
        <v>5</v>
      </c>
      <c r="B12" s="2">
        <v>18</v>
      </c>
      <c r="C12" s="37">
        <f t="shared" si="0"/>
        <v>9</v>
      </c>
      <c r="D12" s="15">
        <v>8</v>
      </c>
      <c r="E12" s="15">
        <v>8</v>
      </c>
      <c r="F12" s="15">
        <v>10</v>
      </c>
      <c r="G12" s="15">
        <v>8</v>
      </c>
      <c r="H12" s="15">
        <v>8</v>
      </c>
      <c r="I12" s="15">
        <v>9</v>
      </c>
      <c r="J12" s="15">
        <v>10</v>
      </c>
      <c r="K12" s="15">
        <v>0</v>
      </c>
      <c r="L12" s="15">
        <v>10</v>
      </c>
      <c r="M12" s="15"/>
      <c r="N12" s="15"/>
      <c r="O12" s="15"/>
      <c r="P12" s="15">
        <f t="shared" si="1"/>
        <v>80</v>
      </c>
      <c r="Q12" s="25">
        <f t="shared" si="2"/>
        <v>0.88888888888888884</v>
      </c>
      <c r="S12" s="16">
        <v>9</v>
      </c>
      <c r="T12" s="16">
        <v>9</v>
      </c>
      <c r="U12" s="16">
        <v>9</v>
      </c>
      <c r="V12" s="16">
        <v>9</v>
      </c>
      <c r="W12" s="16">
        <v>9.75</v>
      </c>
      <c r="X12" s="16">
        <v>9.25</v>
      </c>
      <c r="Y12" s="16">
        <v>8.75</v>
      </c>
      <c r="Z12" s="16"/>
      <c r="AA12" s="16"/>
      <c r="AB12" s="16"/>
      <c r="AC12" s="16"/>
      <c r="AD12" s="16"/>
      <c r="AE12" s="16">
        <f t="shared" si="3"/>
        <v>55</v>
      </c>
      <c r="AF12" s="26">
        <f t="shared" si="4"/>
        <v>0.91666666666666663</v>
      </c>
      <c r="AG12" s="45"/>
      <c r="AH12" s="46">
        <v>11.9</v>
      </c>
      <c r="AI12" s="39">
        <f t="shared" si="5"/>
        <v>7.9333333333333336</v>
      </c>
      <c r="AJ12" s="5">
        <v>9</v>
      </c>
      <c r="AK12" s="7">
        <v>4</v>
      </c>
      <c r="AL12" s="7">
        <v>0</v>
      </c>
      <c r="AM12" s="7">
        <v>0</v>
      </c>
      <c r="AN12" s="7">
        <v>9</v>
      </c>
      <c r="AO12" s="7">
        <v>0</v>
      </c>
      <c r="AP12" s="7"/>
      <c r="AQ12" s="7"/>
      <c r="AR12" s="27">
        <f t="shared" si="6"/>
        <v>29.933333333333334</v>
      </c>
      <c r="AS12" s="28">
        <f t="shared" si="7"/>
        <v>0.40450450450450448</v>
      </c>
      <c r="AW12" s="47">
        <v>43.5</v>
      </c>
      <c r="AX12" s="29">
        <f t="shared" si="8"/>
        <v>0.7767857142857143</v>
      </c>
      <c r="AY12" s="8" t="str">
        <f t="shared" si="9"/>
        <v>C</v>
      </c>
      <c r="AZ12" s="8"/>
      <c r="BA12" s="30">
        <v>37</v>
      </c>
      <c r="BB12" s="29">
        <f t="shared" si="10"/>
        <v>0.74</v>
      </c>
      <c r="BC12" s="8" t="str">
        <f t="shared" si="11"/>
        <v>C</v>
      </c>
      <c r="BD12" s="8"/>
      <c r="BE12" s="30">
        <v>0</v>
      </c>
      <c r="BF12" s="29">
        <f t="shared" si="12"/>
        <v>0</v>
      </c>
      <c r="BG12" s="8" t="str">
        <f t="shared" si="13"/>
        <v>F</v>
      </c>
      <c r="BH12" s="8"/>
      <c r="BI12" s="29">
        <f t="shared" si="14"/>
        <v>0.75839285714285709</v>
      </c>
      <c r="BJ12" s="1"/>
      <c r="BK12" s="31">
        <f t="shared" si="15"/>
        <v>0.749710385995772</v>
      </c>
      <c r="BL12" s="9" t="str">
        <f t="shared" si="16"/>
        <v>C</v>
      </c>
    </row>
    <row r="13" spans="1:64" x14ac:dyDescent="0.45">
      <c r="A13" s="2" t="s">
        <v>18</v>
      </c>
      <c r="B13" s="2">
        <v>16</v>
      </c>
      <c r="C13" s="37">
        <f t="shared" si="0"/>
        <v>8</v>
      </c>
      <c r="D13" s="15">
        <v>8</v>
      </c>
      <c r="E13" s="15">
        <v>6</v>
      </c>
      <c r="F13" s="15">
        <v>4</v>
      </c>
      <c r="G13" s="15">
        <v>7</v>
      </c>
      <c r="H13" s="15">
        <v>8</v>
      </c>
      <c r="I13" s="15">
        <v>8</v>
      </c>
      <c r="J13" s="15">
        <v>8</v>
      </c>
      <c r="K13" s="15">
        <v>6</v>
      </c>
      <c r="L13" s="48">
        <v>0</v>
      </c>
      <c r="M13" s="15"/>
      <c r="N13" s="15"/>
      <c r="O13" s="15"/>
      <c r="P13" s="15">
        <f t="shared" si="1"/>
        <v>63</v>
      </c>
      <c r="Q13" s="25">
        <f t="shared" si="2"/>
        <v>0.7</v>
      </c>
      <c r="S13" s="16">
        <v>7.25</v>
      </c>
      <c r="T13" s="16">
        <v>7.75</v>
      </c>
      <c r="U13" s="16">
        <v>0</v>
      </c>
      <c r="V13" s="16">
        <v>7</v>
      </c>
      <c r="W13" s="16">
        <v>8.5</v>
      </c>
      <c r="X13" s="16">
        <v>7</v>
      </c>
      <c r="Y13" s="16">
        <v>7.25</v>
      </c>
      <c r="Z13" s="16"/>
      <c r="AA13" s="16"/>
      <c r="AB13" s="16"/>
      <c r="AC13" s="16"/>
      <c r="AD13" s="16"/>
      <c r="AE13" s="16">
        <f t="shared" si="3"/>
        <v>44.75</v>
      </c>
      <c r="AF13" s="26">
        <f t="shared" si="4"/>
        <v>0.74583333333333335</v>
      </c>
      <c r="AG13" s="45"/>
      <c r="AH13" s="46">
        <v>2.2999999999999998</v>
      </c>
      <c r="AI13" s="39">
        <f t="shared" si="5"/>
        <v>1.5333333333333332</v>
      </c>
      <c r="AJ13" s="5">
        <v>4</v>
      </c>
      <c r="AK13" s="7">
        <v>5</v>
      </c>
      <c r="AL13" s="7">
        <v>5</v>
      </c>
      <c r="AM13" s="7">
        <v>6</v>
      </c>
      <c r="AN13" s="7">
        <v>7</v>
      </c>
      <c r="AO13" s="7">
        <v>8</v>
      </c>
      <c r="AP13" s="7"/>
      <c r="AQ13" s="7"/>
      <c r="AR13" s="27">
        <f t="shared" si="6"/>
        <v>36.533333333333331</v>
      </c>
      <c r="AS13" s="28">
        <f t="shared" si="7"/>
        <v>0.49369369369369365</v>
      </c>
      <c r="AW13" s="47">
        <v>37.5</v>
      </c>
      <c r="AX13" s="29">
        <f t="shared" si="8"/>
        <v>0.6696428571428571</v>
      </c>
      <c r="AY13" s="8" t="str">
        <f t="shared" si="9"/>
        <v>D</v>
      </c>
      <c r="AZ13" s="32"/>
      <c r="BA13" s="30">
        <v>37</v>
      </c>
      <c r="BB13" s="29">
        <f t="shared" si="10"/>
        <v>0.74</v>
      </c>
      <c r="BC13" s="8" t="str">
        <f t="shared" si="11"/>
        <v>C</v>
      </c>
      <c r="BD13" s="32"/>
      <c r="BE13" s="30">
        <v>0</v>
      </c>
      <c r="BF13" s="29">
        <f t="shared" si="12"/>
        <v>0</v>
      </c>
      <c r="BG13" s="8" t="str">
        <f t="shared" si="13"/>
        <v>F</v>
      </c>
      <c r="BH13" s="32"/>
      <c r="BI13" s="29">
        <f t="shared" si="14"/>
        <v>0.70482142857142849</v>
      </c>
      <c r="BK13" s="31">
        <f t="shared" si="15"/>
        <v>0.68149645841123307</v>
      </c>
      <c r="BL13" s="9" t="str">
        <f t="shared" si="16"/>
        <v>D</v>
      </c>
    </row>
    <row r="14" spans="1:64" ht="14.25" customHeight="1" x14ac:dyDescent="0.45">
      <c r="A14" s="2" t="s">
        <v>14</v>
      </c>
      <c r="B14" s="2">
        <v>20</v>
      </c>
      <c r="C14" s="37">
        <f t="shared" si="0"/>
        <v>10</v>
      </c>
      <c r="D14" s="15">
        <v>10</v>
      </c>
      <c r="E14" s="15">
        <v>10</v>
      </c>
      <c r="F14" s="15">
        <v>10</v>
      </c>
      <c r="G14" s="15">
        <v>9</v>
      </c>
      <c r="H14" s="15">
        <v>8.5</v>
      </c>
      <c r="I14" s="15">
        <v>10</v>
      </c>
      <c r="J14" s="15">
        <v>10</v>
      </c>
      <c r="K14" s="15">
        <v>9.5</v>
      </c>
      <c r="L14" s="15">
        <v>10</v>
      </c>
      <c r="M14" s="15"/>
      <c r="N14" s="15"/>
      <c r="O14" s="15"/>
      <c r="P14" s="15">
        <f t="shared" si="1"/>
        <v>88.5</v>
      </c>
      <c r="Q14" s="25">
        <f t="shared" si="2"/>
        <v>0.98333333333333328</v>
      </c>
      <c r="S14" s="16">
        <v>8.75</v>
      </c>
      <c r="T14" s="16">
        <v>9</v>
      </c>
      <c r="U14" s="16">
        <v>9.5</v>
      </c>
      <c r="V14" s="16">
        <v>9.5</v>
      </c>
      <c r="W14" s="16">
        <v>9.5</v>
      </c>
      <c r="X14" s="16">
        <v>9.75</v>
      </c>
      <c r="Y14" s="16">
        <v>8.5</v>
      </c>
      <c r="Z14" s="16"/>
      <c r="AA14" s="16"/>
      <c r="AB14" s="16"/>
      <c r="AC14" s="16"/>
      <c r="AD14" s="16"/>
      <c r="AE14" s="16">
        <f t="shared" si="3"/>
        <v>56</v>
      </c>
      <c r="AF14" s="26">
        <f t="shared" si="4"/>
        <v>0.93333333333333335</v>
      </c>
      <c r="AG14" s="45"/>
      <c r="AH14" s="46">
        <v>14.1</v>
      </c>
      <c r="AI14" s="39">
        <f t="shared" si="5"/>
        <v>9.3999999999999986</v>
      </c>
      <c r="AJ14" s="5">
        <v>10</v>
      </c>
      <c r="AK14" s="7">
        <v>7</v>
      </c>
      <c r="AL14" s="7">
        <v>12</v>
      </c>
      <c r="AM14" s="7">
        <v>10</v>
      </c>
      <c r="AN14" s="7">
        <v>9</v>
      </c>
      <c r="AO14" s="7">
        <v>11</v>
      </c>
      <c r="AP14" s="7"/>
      <c r="AQ14" s="7"/>
      <c r="AR14" s="27">
        <f t="shared" si="6"/>
        <v>68.400000000000006</v>
      </c>
      <c r="AS14" s="28">
        <f t="shared" si="7"/>
        <v>0.92432432432432443</v>
      </c>
      <c r="AW14" s="47">
        <v>57.25</v>
      </c>
      <c r="AX14" s="29">
        <f t="shared" si="8"/>
        <v>1.0223214285714286</v>
      </c>
      <c r="AY14" s="8" t="str">
        <f t="shared" si="9"/>
        <v>A</v>
      </c>
      <c r="AZ14" s="8"/>
      <c r="BA14" s="30">
        <v>37</v>
      </c>
      <c r="BB14" s="29">
        <f t="shared" si="10"/>
        <v>0.74</v>
      </c>
      <c r="BC14" s="8" t="str">
        <f t="shared" si="11"/>
        <v>C</v>
      </c>
      <c r="BD14" s="8"/>
      <c r="BE14" s="30">
        <v>0</v>
      </c>
      <c r="BF14" s="29">
        <f t="shared" si="12"/>
        <v>0</v>
      </c>
      <c r="BG14" s="8" t="str">
        <f t="shared" si="13"/>
        <v>F</v>
      </c>
      <c r="BH14" s="8"/>
      <c r="BI14" s="29">
        <f t="shared" si="14"/>
        <v>0.8811607142857143</v>
      </c>
      <c r="BJ14" s="1"/>
      <c r="BK14" s="31">
        <f t="shared" si="15"/>
        <v>0.90749522408905725</v>
      </c>
      <c r="BL14" s="9" t="str">
        <f t="shared" si="16"/>
        <v>A</v>
      </c>
    </row>
    <row r="15" spans="1:64" x14ac:dyDescent="0.45">
      <c r="A15" s="2" t="s">
        <v>15</v>
      </c>
      <c r="B15" s="2">
        <v>19</v>
      </c>
      <c r="C15" s="37">
        <f t="shared" si="0"/>
        <v>9.5</v>
      </c>
      <c r="D15" s="15">
        <v>10</v>
      </c>
      <c r="E15" s="15">
        <v>9.5</v>
      </c>
      <c r="F15" s="15">
        <v>10</v>
      </c>
      <c r="G15" s="15">
        <v>9</v>
      </c>
      <c r="H15" s="15">
        <v>10</v>
      </c>
      <c r="I15" s="15">
        <v>6.5</v>
      </c>
      <c r="J15" s="15">
        <v>10</v>
      </c>
      <c r="K15" s="15">
        <v>8</v>
      </c>
      <c r="L15" s="15">
        <v>8</v>
      </c>
      <c r="M15" s="15"/>
      <c r="N15" s="15"/>
      <c r="O15" s="15"/>
      <c r="P15" s="15">
        <f t="shared" si="1"/>
        <v>84</v>
      </c>
      <c r="Q15" s="25">
        <f t="shared" si="2"/>
        <v>0.93333333333333335</v>
      </c>
      <c r="S15" s="16">
        <v>9.5</v>
      </c>
      <c r="T15" s="16">
        <v>10</v>
      </c>
      <c r="U15" s="16">
        <v>10</v>
      </c>
      <c r="V15" s="16">
        <v>8</v>
      </c>
      <c r="W15" s="16">
        <v>9.25</v>
      </c>
      <c r="X15" s="16">
        <v>0</v>
      </c>
      <c r="Y15" s="16">
        <v>9.75</v>
      </c>
      <c r="Z15" s="16"/>
      <c r="AA15" s="16"/>
      <c r="AB15" s="16"/>
      <c r="AC15" s="16"/>
      <c r="AD15" s="16"/>
      <c r="AE15" s="16">
        <f t="shared" si="3"/>
        <v>56.5</v>
      </c>
      <c r="AF15" s="26">
        <f t="shared" si="4"/>
        <v>0.94166666666666665</v>
      </c>
      <c r="AG15" s="45"/>
      <c r="AH15" s="46">
        <v>14.6</v>
      </c>
      <c r="AI15" s="39">
        <f t="shared" si="5"/>
        <v>9.7333333333333325</v>
      </c>
      <c r="AJ15" s="5">
        <v>9</v>
      </c>
      <c r="AK15" s="7">
        <v>10</v>
      </c>
      <c r="AL15" s="7">
        <v>11</v>
      </c>
      <c r="AM15" s="7">
        <v>10</v>
      </c>
      <c r="AN15" s="7">
        <v>10</v>
      </c>
      <c r="AO15" s="7">
        <v>12</v>
      </c>
      <c r="AP15" s="7"/>
      <c r="AQ15" s="7"/>
      <c r="AR15" s="27">
        <f t="shared" si="6"/>
        <v>71.733333333333334</v>
      </c>
      <c r="AS15" s="28">
        <f t="shared" si="7"/>
        <v>0.96936936936936935</v>
      </c>
      <c r="AW15" s="47">
        <v>38</v>
      </c>
      <c r="AX15" s="29">
        <f t="shared" si="8"/>
        <v>0.6785714285714286</v>
      </c>
      <c r="AY15" s="8" t="str">
        <f t="shared" si="9"/>
        <v>D</v>
      </c>
      <c r="AZ15" s="8"/>
      <c r="BA15" s="30">
        <v>37</v>
      </c>
      <c r="BB15" s="29">
        <f t="shared" si="10"/>
        <v>0.74</v>
      </c>
      <c r="BC15" s="8" t="str">
        <f t="shared" si="11"/>
        <v>C</v>
      </c>
      <c r="BD15" s="8"/>
      <c r="BE15" s="30">
        <v>0</v>
      </c>
      <c r="BF15" s="29">
        <f t="shared" si="12"/>
        <v>0</v>
      </c>
      <c r="BG15" s="8" t="str">
        <f t="shared" si="13"/>
        <v>F</v>
      </c>
      <c r="BH15" s="8"/>
      <c r="BI15" s="29">
        <f t="shared" si="14"/>
        <v>0.7092857142857143</v>
      </c>
      <c r="BJ15" s="1"/>
      <c r="BK15" s="31">
        <f t="shared" si="15"/>
        <v>0.80482067470602159</v>
      </c>
      <c r="BL15" s="9" t="str">
        <f t="shared" si="16"/>
        <v>B</v>
      </c>
    </row>
    <row r="16" spans="1:64" x14ac:dyDescent="0.45">
      <c r="A16" s="2" t="s">
        <v>21</v>
      </c>
      <c r="B16" s="2">
        <v>17</v>
      </c>
      <c r="C16" s="37">
        <f t="shared" si="0"/>
        <v>8.5</v>
      </c>
      <c r="D16" s="15">
        <v>9</v>
      </c>
      <c r="E16" s="15">
        <v>10</v>
      </c>
      <c r="F16" s="15">
        <v>9</v>
      </c>
      <c r="G16" s="15">
        <v>9</v>
      </c>
      <c r="H16" s="15">
        <v>10</v>
      </c>
      <c r="I16" s="15">
        <v>8.5</v>
      </c>
      <c r="J16" s="15">
        <v>8</v>
      </c>
      <c r="K16" s="15">
        <v>9</v>
      </c>
      <c r="L16" s="15">
        <v>9</v>
      </c>
      <c r="M16" s="15"/>
      <c r="N16" s="15"/>
      <c r="O16" s="15"/>
      <c r="P16" s="15">
        <f t="shared" si="1"/>
        <v>82</v>
      </c>
      <c r="Q16" s="25">
        <f t="shared" si="2"/>
        <v>0.91111111111111109</v>
      </c>
      <c r="S16" s="16">
        <v>8.75</v>
      </c>
      <c r="T16" s="16">
        <v>10</v>
      </c>
      <c r="U16" s="16">
        <v>9.5</v>
      </c>
      <c r="V16" s="16">
        <v>8.75</v>
      </c>
      <c r="W16" s="16">
        <v>10</v>
      </c>
      <c r="X16" s="16">
        <v>9.5</v>
      </c>
      <c r="Y16" s="16">
        <v>9.25</v>
      </c>
      <c r="Z16" s="16"/>
      <c r="AA16" s="16"/>
      <c r="AB16" s="16"/>
      <c r="AC16" s="16"/>
      <c r="AD16" s="16"/>
      <c r="AE16" s="16">
        <f t="shared" si="3"/>
        <v>57</v>
      </c>
      <c r="AF16" s="26">
        <f t="shared" si="4"/>
        <v>0.95</v>
      </c>
      <c r="AG16" s="45"/>
      <c r="AH16" s="46">
        <v>11</v>
      </c>
      <c r="AI16" s="39">
        <f t="shared" si="5"/>
        <v>7.333333333333333</v>
      </c>
      <c r="AJ16" s="5">
        <v>9</v>
      </c>
      <c r="AK16" s="7">
        <v>9</v>
      </c>
      <c r="AL16" s="7">
        <v>12</v>
      </c>
      <c r="AM16" s="7">
        <v>9</v>
      </c>
      <c r="AN16" s="7">
        <v>8</v>
      </c>
      <c r="AO16" s="7">
        <v>11</v>
      </c>
      <c r="AP16" s="7"/>
      <c r="AQ16" s="7"/>
      <c r="AR16" s="27">
        <f t="shared" si="6"/>
        <v>65.333333333333329</v>
      </c>
      <c r="AS16" s="28">
        <f t="shared" si="7"/>
        <v>0.88288288288288286</v>
      </c>
      <c r="AW16" s="47">
        <v>47</v>
      </c>
      <c r="AX16" s="29">
        <f t="shared" si="8"/>
        <v>0.8392857142857143</v>
      </c>
      <c r="AY16" s="8" t="str">
        <f t="shared" si="9"/>
        <v>B</v>
      </c>
      <c r="AZ16" s="32"/>
      <c r="BA16" s="30">
        <v>37</v>
      </c>
      <c r="BB16" s="29">
        <f t="shared" si="10"/>
        <v>0.74</v>
      </c>
      <c r="BC16" s="8" t="str">
        <f t="shared" si="11"/>
        <v>C</v>
      </c>
      <c r="BD16" s="32"/>
      <c r="BE16" s="30">
        <v>0</v>
      </c>
      <c r="BF16" s="29">
        <f t="shared" si="12"/>
        <v>0</v>
      </c>
      <c r="BG16" s="8" t="str">
        <f t="shared" si="13"/>
        <v>F</v>
      </c>
      <c r="BH16" s="32"/>
      <c r="BI16" s="29">
        <f t="shared" si="14"/>
        <v>0.78964285714285709</v>
      </c>
      <c r="BJ16" s="1"/>
      <c r="BK16" s="31">
        <f t="shared" si="15"/>
        <v>0.83965157711128346</v>
      </c>
      <c r="BL16" s="9" t="str">
        <f t="shared" si="16"/>
        <v>B</v>
      </c>
    </row>
    <row r="17" spans="1:64" x14ac:dyDescent="0.45">
      <c r="A17" s="2" t="s">
        <v>20</v>
      </c>
      <c r="B17" s="2">
        <v>20</v>
      </c>
      <c r="C17" s="37">
        <f t="shared" si="0"/>
        <v>10</v>
      </c>
      <c r="D17" s="15">
        <v>8</v>
      </c>
      <c r="E17" s="15">
        <v>10</v>
      </c>
      <c r="F17" s="15">
        <v>9</v>
      </c>
      <c r="G17" s="15">
        <v>10</v>
      </c>
      <c r="H17" s="15">
        <v>10</v>
      </c>
      <c r="I17" s="15">
        <v>10</v>
      </c>
      <c r="J17" s="15">
        <v>10</v>
      </c>
      <c r="K17" s="15">
        <v>8.5</v>
      </c>
      <c r="L17" s="15">
        <v>9</v>
      </c>
      <c r="M17" s="15"/>
      <c r="N17" s="15"/>
      <c r="O17" s="15"/>
      <c r="P17" s="15">
        <f t="shared" si="1"/>
        <v>86.5</v>
      </c>
      <c r="Q17" s="25">
        <f t="shared" si="2"/>
        <v>0.96111111111111114</v>
      </c>
      <c r="S17" s="16">
        <v>10</v>
      </c>
      <c r="T17" s="16">
        <v>10</v>
      </c>
      <c r="U17" s="16">
        <v>10</v>
      </c>
      <c r="V17" s="16">
        <v>9.75</v>
      </c>
      <c r="W17" s="16">
        <v>10</v>
      </c>
      <c r="X17" s="16">
        <v>9.75</v>
      </c>
      <c r="Y17" s="16">
        <v>9.5</v>
      </c>
      <c r="Z17" s="16"/>
      <c r="AA17" s="16"/>
      <c r="AB17" s="16"/>
      <c r="AC17" s="16"/>
      <c r="AD17" s="16"/>
      <c r="AE17" s="16">
        <f t="shared" si="3"/>
        <v>59.5</v>
      </c>
      <c r="AF17" s="26">
        <f t="shared" si="4"/>
        <v>0.9916666666666667</v>
      </c>
      <c r="AG17" s="45"/>
      <c r="AH17" s="46">
        <v>15</v>
      </c>
      <c r="AI17" s="39">
        <f t="shared" si="5"/>
        <v>10</v>
      </c>
      <c r="AJ17" s="5">
        <v>10</v>
      </c>
      <c r="AK17" s="7">
        <v>10</v>
      </c>
      <c r="AL17" s="7">
        <v>12</v>
      </c>
      <c r="AM17" s="7">
        <v>10</v>
      </c>
      <c r="AN17" s="7">
        <v>10</v>
      </c>
      <c r="AO17" s="7">
        <v>11</v>
      </c>
      <c r="AP17" s="7"/>
      <c r="AQ17" s="7"/>
      <c r="AR17" s="27">
        <f t="shared" si="6"/>
        <v>73</v>
      </c>
      <c r="AS17" s="28">
        <f t="shared" si="7"/>
        <v>0.98648648648648651</v>
      </c>
      <c r="AW17" s="47">
        <v>59.75</v>
      </c>
      <c r="AX17" s="29">
        <f t="shared" si="8"/>
        <v>1.0669642857142858</v>
      </c>
      <c r="AY17" s="8" t="str">
        <f t="shared" si="9"/>
        <v>A</v>
      </c>
      <c r="AZ17" s="32"/>
      <c r="BA17" s="30">
        <v>37</v>
      </c>
      <c r="BB17" s="29">
        <f t="shared" si="10"/>
        <v>0.74</v>
      </c>
      <c r="BC17" s="8" t="str">
        <f t="shared" si="11"/>
        <v>C</v>
      </c>
      <c r="BD17" s="32"/>
      <c r="BE17" s="30">
        <v>0</v>
      </c>
      <c r="BF17" s="29">
        <f t="shared" si="12"/>
        <v>0</v>
      </c>
      <c r="BG17" s="8" t="str">
        <f t="shared" si="13"/>
        <v>F</v>
      </c>
      <c r="BH17" s="32"/>
      <c r="BI17" s="29">
        <f t="shared" si="14"/>
        <v>0.9034821428571429</v>
      </c>
      <c r="BK17" s="31">
        <f t="shared" si="15"/>
        <v>0.93399118440886508</v>
      </c>
      <c r="BL17" s="9" t="str">
        <f t="shared" si="16"/>
        <v>A</v>
      </c>
    </row>
    <row r="18" spans="1:64" ht="14.25" customHeight="1" x14ac:dyDescent="0.45">
      <c r="A18" s="2" t="s">
        <v>93</v>
      </c>
      <c r="B18" s="2">
        <v>13</v>
      </c>
      <c r="C18" s="37">
        <f t="shared" si="0"/>
        <v>6.5</v>
      </c>
      <c r="D18" s="15">
        <v>9</v>
      </c>
      <c r="E18" s="15">
        <v>9</v>
      </c>
      <c r="F18" s="15">
        <v>10</v>
      </c>
      <c r="G18" s="15">
        <v>9</v>
      </c>
      <c r="H18" s="15">
        <v>8</v>
      </c>
      <c r="I18" s="15">
        <v>8</v>
      </c>
      <c r="J18" s="15">
        <v>7</v>
      </c>
      <c r="K18" s="15">
        <v>6</v>
      </c>
      <c r="L18" s="15">
        <v>6.5</v>
      </c>
      <c r="M18" s="15"/>
      <c r="N18" s="15"/>
      <c r="O18" s="15"/>
      <c r="P18" s="15">
        <f t="shared" si="1"/>
        <v>73</v>
      </c>
      <c r="Q18" s="25">
        <f t="shared" si="2"/>
        <v>0.81111111111111112</v>
      </c>
      <c r="S18" s="16">
        <v>7.5</v>
      </c>
      <c r="T18" s="16">
        <v>5</v>
      </c>
      <c r="U18" s="16">
        <v>6.5</v>
      </c>
      <c r="V18" s="16">
        <v>8</v>
      </c>
      <c r="W18" s="16">
        <v>8</v>
      </c>
      <c r="X18" s="16">
        <v>0</v>
      </c>
      <c r="Y18" s="16">
        <v>7.75</v>
      </c>
      <c r="Z18" s="16"/>
      <c r="AA18" s="16"/>
      <c r="AB18" s="16"/>
      <c r="AC18" s="16"/>
      <c r="AD18" s="16"/>
      <c r="AE18" s="16">
        <f t="shared" si="3"/>
        <v>42.75</v>
      </c>
      <c r="AF18" s="26">
        <f t="shared" si="4"/>
        <v>0.71250000000000002</v>
      </c>
      <c r="AG18" s="45"/>
      <c r="AH18" s="46">
        <v>7.4</v>
      </c>
      <c r="AI18" s="39">
        <f t="shared" si="5"/>
        <v>4.9333333333333336</v>
      </c>
      <c r="AJ18" s="5">
        <v>8</v>
      </c>
      <c r="AK18" s="7">
        <v>5</v>
      </c>
      <c r="AL18" s="7">
        <v>10</v>
      </c>
      <c r="AM18" s="7">
        <v>0</v>
      </c>
      <c r="AN18" s="7">
        <v>8</v>
      </c>
      <c r="AO18" s="7">
        <v>11</v>
      </c>
      <c r="AP18" s="7"/>
      <c r="AQ18" s="7"/>
      <c r="AR18" s="27">
        <f t="shared" si="6"/>
        <v>46.933333333333337</v>
      </c>
      <c r="AS18" s="28">
        <f t="shared" si="7"/>
        <v>0.63423423423423431</v>
      </c>
      <c r="AW18" s="47">
        <v>24.25</v>
      </c>
      <c r="AX18" s="29">
        <f t="shared" si="8"/>
        <v>0.4330357142857143</v>
      </c>
      <c r="AY18" s="8" t="str">
        <f t="shared" si="9"/>
        <v>F</v>
      </c>
      <c r="AZ18" s="32"/>
      <c r="BA18" s="30">
        <v>37</v>
      </c>
      <c r="BB18" s="29">
        <f t="shared" si="10"/>
        <v>0.74</v>
      </c>
      <c r="BC18" s="8" t="str">
        <f t="shared" si="11"/>
        <v>C</v>
      </c>
      <c r="BD18" s="32"/>
      <c r="BE18" s="30">
        <v>0</v>
      </c>
      <c r="BF18" s="29">
        <f t="shared" si="12"/>
        <v>0</v>
      </c>
      <c r="BG18" s="8" t="str">
        <f t="shared" si="13"/>
        <v>F</v>
      </c>
      <c r="BH18" s="32"/>
      <c r="BI18" s="29">
        <f t="shared" si="14"/>
        <v>0.58651785714285709</v>
      </c>
      <c r="BJ18" s="1"/>
      <c r="BK18" s="31">
        <f t="shared" si="15"/>
        <v>0.63962342429237162</v>
      </c>
      <c r="BL18" s="9" t="str">
        <f t="shared" si="16"/>
        <v>D</v>
      </c>
    </row>
    <row r="19" spans="1:64" x14ac:dyDescent="0.45">
      <c r="A19" s="2" t="s">
        <v>6</v>
      </c>
      <c r="B19" s="2">
        <v>16</v>
      </c>
      <c r="C19" s="37">
        <f t="shared" si="0"/>
        <v>8</v>
      </c>
      <c r="D19" s="15">
        <v>10</v>
      </c>
      <c r="E19" s="15">
        <v>8.5</v>
      </c>
      <c r="F19" s="15">
        <v>8</v>
      </c>
      <c r="G19" s="15">
        <v>9</v>
      </c>
      <c r="H19" s="15">
        <v>7.5</v>
      </c>
      <c r="I19" s="15">
        <v>10</v>
      </c>
      <c r="J19" s="15">
        <v>10</v>
      </c>
      <c r="K19" s="15">
        <v>8</v>
      </c>
      <c r="L19" s="15">
        <v>8.5</v>
      </c>
      <c r="M19" s="15"/>
      <c r="N19" s="15"/>
      <c r="O19" s="15"/>
      <c r="P19" s="15">
        <f t="shared" si="1"/>
        <v>80</v>
      </c>
      <c r="Q19" s="25">
        <f t="shared" si="2"/>
        <v>0.88888888888888884</v>
      </c>
      <c r="S19" s="16">
        <v>8.5</v>
      </c>
      <c r="T19" s="16">
        <v>8.75</v>
      </c>
      <c r="U19" s="16">
        <v>9.5</v>
      </c>
      <c r="V19" s="16">
        <v>9</v>
      </c>
      <c r="W19" s="16">
        <v>10</v>
      </c>
      <c r="X19" s="16">
        <v>9.25</v>
      </c>
      <c r="Y19" s="16">
        <v>9.5</v>
      </c>
      <c r="Z19" s="16"/>
      <c r="AA19" s="16"/>
      <c r="AB19" s="16"/>
      <c r="AC19" s="16"/>
      <c r="AD19" s="16"/>
      <c r="AE19" s="16">
        <f t="shared" si="3"/>
        <v>56</v>
      </c>
      <c r="AF19" s="26">
        <f t="shared" si="4"/>
        <v>0.93333333333333335</v>
      </c>
      <c r="AG19" s="45"/>
      <c r="AH19" s="46">
        <v>13.2</v>
      </c>
      <c r="AI19" s="39">
        <f t="shared" si="5"/>
        <v>8.8000000000000007</v>
      </c>
      <c r="AJ19" s="5">
        <v>9</v>
      </c>
      <c r="AK19" s="7">
        <v>10</v>
      </c>
      <c r="AL19" s="7">
        <v>11</v>
      </c>
      <c r="AM19" s="7">
        <v>10</v>
      </c>
      <c r="AN19" s="7">
        <v>10</v>
      </c>
      <c r="AO19" s="7">
        <v>12</v>
      </c>
      <c r="AP19" s="7"/>
      <c r="AQ19" s="7"/>
      <c r="AR19" s="27">
        <f t="shared" si="6"/>
        <v>70.8</v>
      </c>
      <c r="AS19" s="28">
        <f t="shared" si="7"/>
        <v>0.95675675675675675</v>
      </c>
      <c r="AW19" s="47">
        <v>50.75</v>
      </c>
      <c r="AX19" s="29">
        <f t="shared" si="8"/>
        <v>0.90625</v>
      </c>
      <c r="AY19" s="8" t="str">
        <f t="shared" si="9"/>
        <v>A</v>
      </c>
      <c r="AZ19" s="8"/>
      <c r="BA19" s="30">
        <v>37</v>
      </c>
      <c r="BB19" s="29">
        <f t="shared" si="10"/>
        <v>0.74</v>
      </c>
      <c r="BC19" s="8" t="str">
        <f t="shared" si="11"/>
        <v>C</v>
      </c>
      <c r="BD19" s="8"/>
      <c r="BE19" s="30">
        <v>0</v>
      </c>
      <c r="BF19" s="29">
        <f t="shared" si="12"/>
        <v>0</v>
      </c>
      <c r="BG19" s="8" t="str">
        <f t="shared" si="13"/>
        <v>F</v>
      </c>
      <c r="BH19" s="8"/>
      <c r="BI19" s="29">
        <f t="shared" si="14"/>
        <v>0.823125</v>
      </c>
      <c r="BJ19" s="1"/>
      <c r="BK19" s="31">
        <f t="shared" si="15"/>
        <v>0.8644055275640673</v>
      </c>
      <c r="BL19" s="9" t="str">
        <f t="shared" si="16"/>
        <v>B</v>
      </c>
    </row>
    <row r="20" spans="1:64" x14ac:dyDescent="0.45">
      <c r="A20" s="2" t="s">
        <v>4</v>
      </c>
      <c r="B20" s="2">
        <v>20</v>
      </c>
      <c r="C20" s="37">
        <f t="shared" si="0"/>
        <v>10</v>
      </c>
      <c r="D20" s="15">
        <v>10</v>
      </c>
      <c r="E20" s="15">
        <v>10</v>
      </c>
      <c r="F20" s="15">
        <v>10</v>
      </c>
      <c r="G20" s="15">
        <v>8</v>
      </c>
      <c r="H20" s="15">
        <v>9</v>
      </c>
      <c r="I20" s="15">
        <v>10</v>
      </c>
      <c r="J20" s="15">
        <v>9</v>
      </c>
      <c r="K20" s="15">
        <v>9</v>
      </c>
      <c r="L20" s="15">
        <v>9</v>
      </c>
      <c r="M20" s="15"/>
      <c r="N20" s="15"/>
      <c r="O20" s="15"/>
      <c r="P20" s="15">
        <f t="shared" si="1"/>
        <v>86</v>
      </c>
      <c r="Q20" s="25">
        <f t="shared" si="2"/>
        <v>0.9555555555555556</v>
      </c>
      <c r="S20" s="16">
        <v>9.5</v>
      </c>
      <c r="T20" s="16">
        <v>9.25</v>
      </c>
      <c r="U20" s="16">
        <v>9.5</v>
      </c>
      <c r="V20" s="16">
        <v>9</v>
      </c>
      <c r="W20" s="16">
        <v>9.75</v>
      </c>
      <c r="X20" s="16">
        <v>9.5</v>
      </c>
      <c r="Y20" s="16">
        <v>9.5</v>
      </c>
      <c r="Z20" s="16"/>
      <c r="AA20" s="16"/>
      <c r="AB20" s="16"/>
      <c r="AC20" s="16"/>
      <c r="AD20" s="16"/>
      <c r="AE20" s="16">
        <f t="shared" si="3"/>
        <v>57</v>
      </c>
      <c r="AF20" s="26">
        <f t="shared" si="4"/>
        <v>0.95</v>
      </c>
      <c r="AG20" s="45"/>
      <c r="AH20" s="46">
        <v>12.5</v>
      </c>
      <c r="AI20" s="39">
        <f t="shared" si="5"/>
        <v>8.3333333333333339</v>
      </c>
      <c r="AJ20" s="5">
        <v>8</v>
      </c>
      <c r="AK20" s="7">
        <v>8</v>
      </c>
      <c r="AL20" s="7">
        <v>11</v>
      </c>
      <c r="AM20" s="7">
        <v>10</v>
      </c>
      <c r="AN20" s="7">
        <v>9</v>
      </c>
      <c r="AO20" s="7">
        <v>10</v>
      </c>
      <c r="AP20" s="7"/>
      <c r="AQ20" s="7"/>
      <c r="AR20" s="27">
        <f t="shared" si="6"/>
        <v>64.333333333333343</v>
      </c>
      <c r="AS20" s="28">
        <f t="shared" si="7"/>
        <v>0.86936936936936948</v>
      </c>
      <c r="AW20" s="47">
        <v>43.25</v>
      </c>
      <c r="AX20" s="29">
        <f t="shared" si="8"/>
        <v>0.7723214285714286</v>
      </c>
      <c r="AY20" s="8" t="str">
        <f t="shared" si="9"/>
        <v>C</v>
      </c>
      <c r="AZ20" s="8"/>
      <c r="BA20" s="30">
        <v>37</v>
      </c>
      <c r="BB20" s="29">
        <f t="shared" si="10"/>
        <v>0.74</v>
      </c>
      <c r="BC20" s="8" t="str">
        <f t="shared" si="11"/>
        <v>C</v>
      </c>
      <c r="BD20" s="8"/>
      <c r="BE20" s="30">
        <v>0</v>
      </c>
      <c r="BF20" s="29">
        <f t="shared" si="12"/>
        <v>0</v>
      </c>
      <c r="BG20" s="8" t="str">
        <f t="shared" si="13"/>
        <v>F</v>
      </c>
      <c r="BH20" s="8"/>
      <c r="BI20" s="29">
        <f t="shared" si="14"/>
        <v>0.7561607142857143</v>
      </c>
      <c r="BJ20" s="1"/>
      <c r="BK20" s="31">
        <f t="shared" si="15"/>
        <v>0.82368641537301868</v>
      </c>
      <c r="BL20" s="9" t="str">
        <f t="shared" si="16"/>
        <v>B</v>
      </c>
    </row>
    <row r="21" spans="1:64" x14ac:dyDescent="0.45">
      <c r="A21" s="2" t="s">
        <v>17</v>
      </c>
      <c r="B21" s="2">
        <v>18</v>
      </c>
      <c r="C21" s="37">
        <f t="shared" si="0"/>
        <v>9</v>
      </c>
      <c r="D21" s="15">
        <v>10</v>
      </c>
      <c r="E21" s="15">
        <v>10</v>
      </c>
      <c r="F21" s="15">
        <v>10</v>
      </c>
      <c r="G21" s="15">
        <v>10</v>
      </c>
      <c r="H21" s="15">
        <v>10</v>
      </c>
      <c r="I21" s="48">
        <v>0</v>
      </c>
      <c r="J21" s="15">
        <v>9</v>
      </c>
      <c r="K21" s="15">
        <v>10</v>
      </c>
      <c r="L21" s="15">
        <v>10</v>
      </c>
      <c r="M21" s="15"/>
      <c r="N21" s="15"/>
      <c r="O21" s="15"/>
      <c r="P21" s="15">
        <f t="shared" si="1"/>
        <v>88</v>
      </c>
      <c r="Q21" s="25">
        <f t="shared" si="2"/>
        <v>0.97777777777777775</v>
      </c>
      <c r="S21" s="16">
        <v>10</v>
      </c>
      <c r="T21" s="16">
        <v>10</v>
      </c>
      <c r="U21" s="16">
        <v>10</v>
      </c>
      <c r="V21" s="16">
        <v>8.75</v>
      </c>
      <c r="W21" s="16">
        <v>8.75</v>
      </c>
      <c r="X21" s="16">
        <v>0</v>
      </c>
      <c r="Y21" s="16">
        <v>8</v>
      </c>
      <c r="Z21" s="16"/>
      <c r="AA21" s="16"/>
      <c r="AB21" s="16"/>
      <c r="AC21" s="16"/>
      <c r="AD21" s="16"/>
      <c r="AE21" s="16">
        <f t="shared" si="3"/>
        <v>55.5</v>
      </c>
      <c r="AF21" s="26">
        <f t="shared" si="4"/>
        <v>0.92500000000000004</v>
      </c>
      <c r="AG21" s="45"/>
      <c r="AH21" s="46">
        <v>13.2</v>
      </c>
      <c r="AI21" s="39">
        <f t="shared" si="5"/>
        <v>8.8000000000000007</v>
      </c>
      <c r="AJ21" s="5">
        <v>10</v>
      </c>
      <c r="AK21" s="7">
        <v>10</v>
      </c>
      <c r="AL21" s="7">
        <v>10</v>
      </c>
      <c r="AM21" s="7">
        <v>9</v>
      </c>
      <c r="AN21" s="7">
        <v>8</v>
      </c>
      <c r="AO21" s="7">
        <v>12</v>
      </c>
      <c r="AP21" s="7"/>
      <c r="AQ21" s="7"/>
      <c r="AR21" s="27">
        <f t="shared" si="6"/>
        <v>67.8</v>
      </c>
      <c r="AS21" s="28">
        <f t="shared" si="7"/>
        <v>0.91621621621621618</v>
      </c>
      <c r="AW21" s="47">
        <v>40.25</v>
      </c>
      <c r="AX21" s="29">
        <f t="shared" si="8"/>
        <v>0.71875</v>
      </c>
      <c r="AY21" s="8" t="str">
        <f t="shared" si="9"/>
        <v>C</v>
      </c>
      <c r="AZ21" s="32"/>
      <c r="BA21" s="30">
        <v>37</v>
      </c>
      <c r="BB21" s="29">
        <f t="shared" si="10"/>
        <v>0.74</v>
      </c>
      <c r="BC21" s="8" t="str">
        <f t="shared" si="11"/>
        <v>C</v>
      </c>
      <c r="BD21" s="32"/>
      <c r="BE21" s="30">
        <v>0</v>
      </c>
      <c r="BF21" s="29">
        <f t="shared" si="12"/>
        <v>0</v>
      </c>
      <c r="BG21" s="8" t="str">
        <f t="shared" si="13"/>
        <v>F</v>
      </c>
      <c r="BH21" s="32"/>
      <c r="BI21" s="29">
        <f t="shared" si="14"/>
        <v>0.729375</v>
      </c>
      <c r="BK21" s="31">
        <f t="shared" si="15"/>
        <v>0.81349086260324421</v>
      </c>
      <c r="BL21" s="9" t="str">
        <f t="shared" si="16"/>
        <v>B</v>
      </c>
    </row>
    <row r="22" spans="1:64" x14ac:dyDescent="0.45">
      <c r="A22" s="2" t="s">
        <v>26</v>
      </c>
      <c r="B22" s="2">
        <v>19</v>
      </c>
      <c r="C22" s="37">
        <f t="shared" si="0"/>
        <v>9.5</v>
      </c>
      <c r="D22" s="15">
        <v>10</v>
      </c>
      <c r="E22" s="15">
        <v>8</v>
      </c>
      <c r="F22" s="15">
        <v>9</v>
      </c>
      <c r="G22" s="15">
        <v>7</v>
      </c>
      <c r="H22" s="15">
        <v>10</v>
      </c>
      <c r="I22" s="15">
        <v>9.5</v>
      </c>
      <c r="J22" s="15">
        <v>10</v>
      </c>
      <c r="K22" s="15">
        <v>10</v>
      </c>
      <c r="L22" s="15">
        <v>9</v>
      </c>
      <c r="M22" s="15"/>
      <c r="N22" s="15"/>
      <c r="O22" s="15"/>
      <c r="P22" s="15">
        <f t="shared" si="1"/>
        <v>85</v>
      </c>
      <c r="Q22" s="25">
        <f t="shared" si="2"/>
        <v>0.94444444444444442</v>
      </c>
      <c r="S22" s="16">
        <v>6.75</v>
      </c>
      <c r="T22" s="16">
        <v>9.75</v>
      </c>
      <c r="U22" s="16">
        <v>9</v>
      </c>
      <c r="V22" s="16">
        <v>9.75</v>
      </c>
      <c r="W22" s="16">
        <v>9.75</v>
      </c>
      <c r="X22" s="16">
        <v>8.75</v>
      </c>
      <c r="Y22" s="16">
        <v>9.5</v>
      </c>
      <c r="Z22" s="16"/>
      <c r="AA22" s="16"/>
      <c r="AB22" s="16"/>
      <c r="AC22" s="16"/>
      <c r="AD22" s="16"/>
      <c r="AE22" s="16">
        <f t="shared" si="3"/>
        <v>56.5</v>
      </c>
      <c r="AF22" s="26">
        <f t="shared" si="4"/>
        <v>0.94166666666666665</v>
      </c>
      <c r="AG22" s="45"/>
      <c r="AH22" s="46">
        <v>12.9</v>
      </c>
      <c r="AI22" s="39">
        <f t="shared" si="5"/>
        <v>8.6</v>
      </c>
      <c r="AJ22" s="5">
        <v>10</v>
      </c>
      <c r="AK22" s="7">
        <v>9</v>
      </c>
      <c r="AL22" s="7">
        <v>12</v>
      </c>
      <c r="AM22" s="7">
        <v>10</v>
      </c>
      <c r="AN22" s="7">
        <v>9</v>
      </c>
      <c r="AO22" s="7">
        <v>10</v>
      </c>
      <c r="AP22" s="7"/>
      <c r="AQ22" s="7"/>
      <c r="AR22" s="27">
        <f t="shared" si="6"/>
        <v>68.599999999999994</v>
      </c>
      <c r="AS22" s="28">
        <f t="shared" si="7"/>
        <v>0.927027027027027</v>
      </c>
      <c r="AW22" s="47">
        <v>54.25</v>
      </c>
      <c r="AX22" s="29">
        <f t="shared" si="8"/>
        <v>0.96875</v>
      </c>
      <c r="AY22" s="8" t="str">
        <f t="shared" si="9"/>
        <v>A</v>
      </c>
      <c r="AZ22" s="8"/>
      <c r="BA22" s="30">
        <v>37</v>
      </c>
      <c r="BB22" s="29">
        <f t="shared" si="10"/>
        <v>0.74</v>
      </c>
      <c r="BC22" s="8" t="str">
        <f t="shared" si="11"/>
        <v>C</v>
      </c>
      <c r="BD22" s="8"/>
      <c r="BE22" s="30">
        <v>0</v>
      </c>
      <c r="BF22" s="29">
        <f t="shared" si="12"/>
        <v>0</v>
      </c>
      <c r="BG22" s="8" t="str">
        <f t="shared" si="13"/>
        <v>F</v>
      </c>
      <c r="BH22" s="8"/>
      <c r="BI22" s="29">
        <f t="shared" si="14"/>
        <v>0.854375</v>
      </c>
      <c r="BJ22" s="1"/>
      <c r="BK22" s="31">
        <f t="shared" si="15"/>
        <v>0.88771008193353296</v>
      </c>
      <c r="BL22" s="9" t="str">
        <f t="shared" si="16"/>
        <v>B</v>
      </c>
    </row>
    <row r="23" spans="1:64" x14ac:dyDescent="0.45">
      <c r="A23" s="2" t="s">
        <v>2</v>
      </c>
      <c r="B23" s="2">
        <v>16</v>
      </c>
      <c r="C23" s="37">
        <f t="shared" si="0"/>
        <v>8</v>
      </c>
      <c r="D23" s="15">
        <v>9</v>
      </c>
      <c r="E23" s="15">
        <v>6.5</v>
      </c>
      <c r="F23" s="15">
        <v>7</v>
      </c>
      <c r="G23" s="15">
        <v>9</v>
      </c>
      <c r="H23" s="15">
        <v>9</v>
      </c>
      <c r="I23" s="15">
        <v>7</v>
      </c>
      <c r="J23" s="15">
        <v>9</v>
      </c>
      <c r="K23" s="15">
        <v>9.5</v>
      </c>
      <c r="L23" s="15">
        <v>5</v>
      </c>
      <c r="M23" s="15"/>
      <c r="N23" s="15"/>
      <c r="O23" s="15"/>
      <c r="P23" s="15">
        <f t="shared" si="1"/>
        <v>74</v>
      </c>
      <c r="Q23" s="25">
        <f t="shared" si="2"/>
        <v>0.82222222222222219</v>
      </c>
      <c r="S23" s="16">
        <v>9</v>
      </c>
      <c r="T23" s="16">
        <v>7.75</v>
      </c>
      <c r="U23" s="16">
        <v>9</v>
      </c>
      <c r="V23" s="16">
        <v>8</v>
      </c>
      <c r="W23" s="16">
        <v>10</v>
      </c>
      <c r="X23" s="16">
        <v>8</v>
      </c>
      <c r="Y23" s="16">
        <v>9.25</v>
      </c>
      <c r="Z23" s="16"/>
      <c r="AA23" s="16"/>
      <c r="AB23" s="16"/>
      <c r="AC23" s="16"/>
      <c r="AD23" s="16"/>
      <c r="AE23" s="16">
        <f t="shared" si="3"/>
        <v>53.25</v>
      </c>
      <c r="AF23" s="26">
        <f t="shared" si="4"/>
        <v>0.88749999999999996</v>
      </c>
      <c r="AG23" s="45"/>
      <c r="AH23" s="46">
        <v>9.4</v>
      </c>
      <c r="AI23" s="39">
        <f t="shared" si="5"/>
        <v>6.2666666666666675</v>
      </c>
      <c r="AJ23" s="5">
        <v>7</v>
      </c>
      <c r="AK23" s="7">
        <v>8</v>
      </c>
      <c r="AL23" s="7">
        <v>12</v>
      </c>
      <c r="AM23" s="7">
        <v>8</v>
      </c>
      <c r="AN23" s="7">
        <v>8</v>
      </c>
      <c r="AO23" s="7">
        <v>11</v>
      </c>
      <c r="AP23" s="7"/>
      <c r="AQ23" s="7"/>
      <c r="AR23" s="27">
        <f t="shared" si="6"/>
        <v>60.266666666666666</v>
      </c>
      <c r="AS23" s="28">
        <f t="shared" si="7"/>
        <v>0.81441441441441442</v>
      </c>
      <c r="AW23" s="47">
        <v>47.5</v>
      </c>
      <c r="AX23" s="29">
        <f t="shared" si="8"/>
        <v>0.8482142857142857</v>
      </c>
      <c r="AY23" s="8" t="str">
        <f t="shared" si="9"/>
        <v>B</v>
      </c>
      <c r="AZ23" s="8"/>
      <c r="BA23" s="30">
        <v>37</v>
      </c>
      <c r="BB23" s="29">
        <f t="shared" si="10"/>
        <v>0.74</v>
      </c>
      <c r="BC23" s="8" t="str">
        <f t="shared" si="11"/>
        <v>C</v>
      </c>
      <c r="BD23" s="8"/>
      <c r="BE23" s="30">
        <v>0</v>
      </c>
      <c r="BF23" s="29">
        <f t="shared" si="12"/>
        <v>0</v>
      </c>
      <c r="BG23" s="8" t="str">
        <f t="shared" si="13"/>
        <v>F</v>
      </c>
      <c r="BH23" s="8"/>
      <c r="BI23" s="29">
        <f t="shared" si="14"/>
        <v>0.7941071428571429</v>
      </c>
      <c r="BJ23" s="1"/>
      <c r="BK23" s="31">
        <f t="shared" si="15"/>
        <v>0.81301583452208603</v>
      </c>
      <c r="BL23" s="9" t="str">
        <f t="shared" si="16"/>
        <v>B</v>
      </c>
    </row>
    <row r="24" spans="1:64" x14ac:dyDescent="0.45">
      <c r="A24" s="2" t="s">
        <v>11</v>
      </c>
      <c r="B24" s="2"/>
      <c r="C24" s="37">
        <v>9</v>
      </c>
      <c r="D24" s="15">
        <v>9</v>
      </c>
      <c r="E24" s="15">
        <v>7</v>
      </c>
      <c r="F24" s="15">
        <v>5.5</v>
      </c>
      <c r="G24" s="15">
        <v>8</v>
      </c>
      <c r="H24" s="15">
        <v>8</v>
      </c>
      <c r="I24" s="15">
        <v>8</v>
      </c>
      <c r="J24" s="15">
        <v>6</v>
      </c>
      <c r="K24" s="15">
        <v>9</v>
      </c>
      <c r="L24" s="15">
        <v>7.5</v>
      </c>
      <c r="M24" s="15"/>
      <c r="N24" s="15"/>
      <c r="O24" s="15"/>
      <c r="P24" s="15">
        <f t="shared" si="1"/>
        <v>71.5</v>
      </c>
      <c r="Q24" s="25">
        <f t="shared" si="2"/>
        <v>0.7944444444444444</v>
      </c>
      <c r="S24" s="16">
        <v>9</v>
      </c>
      <c r="T24" s="16">
        <v>9.25</v>
      </c>
      <c r="U24" s="16">
        <v>9.5</v>
      </c>
      <c r="V24" s="16">
        <v>6.25</v>
      </c>
      <c r="W24" s="16">
        <v>9.75</v>
      </c>
      <c r="X24" s="16">
        <v>9.5</v>
      </c>
      <c r="Y24" s="16">
        <v>9.5</v>
      </c>
      <c r="Z24" s="16"/>
      <c r="AA24" s="16"/>
      <c r="AB24" s="16"/>
      <c r="AC24" s="16"/>
      <c r="AD24" s="16"/>
      <c r="AE24" s="16">
        <f t="shared" si="3"/>
        <v>56.5</v>
      </c>
      <c r="AF24" s="26">
        <f t="shared" si="4"/>
        <v>0.94166666666666665</v>
      </c>
      <c r="AG24" s="45"/>
      <c r="AH24" s="46"/>
      <c r="AI24" s="5">
        <v>8.8000000000000007</v>
      </c>
      <c r="AJ24" s="5">
        <v>8</v>
      </c>
      <c r="AK24" s="7">
        <v>7</v>
      </c>
      <c r="AL24" s="7">
        <v>11</v>
      </c>
      <c r="AM24" s="7">
        <v>10</v>
      </c>
      <c r="AN24" s="7">
        <v>8</v>
      </c>
      <c r="AO24" s="7">
        <v>11</v>
      </c>
      <c r="AP24" s="7"/>
      <c r="AQ24" s="7"/>
      <c r="AR24" s="27">
        <f t="shared" si="6"/>
        <v>63.8</v>
      </c>
      <c r="AS24" s="28">
        <f t="shared" si="7"/>
        <v>0.86216216216216213</v>
      </c>
      <c r="AW24" s="47">
        <v>14.5</v>
      </c>
      <c r="AX24" s="29">
        <v>0.29499999999999998</v>
      </c>
      <c r="AY24" s="8" t="str">
        <f t="shared" si="9"/>
        <v>F</v>
      </c>
      <c r="AZ24" s="8"/>
      <c r="BA24" s="30">
        <v>37</v>
      </c>
      <c r="BB24" s="29">
        <f t="shared" si="10"/>
        <v>0.74</v>
      </c>
      <c r="BC24" s="8" t="str">
        <f t="shared" si="11"/>
        <v>C</v>
      </c>
      <c r="BD24" s="8"/>
      <c r="BE24" s="30">
        <v>0</v>
      </c>
      <c r="BF24" s="29">
        <f t="shared" si="12"/>
        <v>0</v>
      </c>
      <c r="BG24" s="8" t="str">
        <f t="shared" si="13"/>
        <v>F</v>
      </c>
      <c r="BH24" s="8"/>
      <c r="BI24" s="29">
        <f t="shared" si="14"/>
        <v>0.51749999999999996</v>
      </c>
      <c r="BJ24" s="1"/>
      <c r="BK24" s="31">
        <f t="shared" si="15"/>
        <v>0.65693643378510047</v>
      </c>
      <c r="BL24" s="9" t="str">
        <f t="shared" si="16"/>
        <v>D</v>
      </c>
    </row>
    <row r="25" spans="1:64" x14ac:dyDescent="0.45">
      <c r="A25" s="2" t="s">
        <v>7</v>
      </c>
      <c r="B25" s="2">
        <v>16</v>
      </c>
      <c r="C25" s="37">
        <f t="shared" ref="C25:C32" si="17">B25/20*10</f>
        <v>8</v>
      </c>
      <c r="D25" s="15">
        <v>8</v>
      </c>
      <c r="E25" s="15">
        <v>7.5</v>
      </c>
      <c r="F25" s="15">
        <v>8</v>
      </c>
      <c r="G25" s="15">
        <v>7</v>
      </c>
      <c r="H25" s="15">
        <v>7</v>
      </c>
      <c r="I25" s="15">
        <v>8</v>
      </c>
      <c r="J25" s="15">
        <v>7</v>
      </c>
      <c r="K25" s="15">
        <v>9</v>
      </c>
      <c r="L25" s="15">
        <v>9</v>
      </c>
      <c r="M25" s="15"/>
      <c r="N25" s="15"/>
      <c r="O25" s="15"/>
      <c r="P25" s="15">
        <f t="shared" si="1"/>
        <v>71.5</v>
      </c>
      <c r="Q25" s="25">
        <f t="shared" si="2"/>
        <v>0.7944444444444444</v>
      </c>
      <c r="S25" s="16">
        <v>8.25</v>
      </c>
      <c r="T25" s="16">
        <v>7.5</v>
      </c>
      <c r="U25" s="16">
        <v>10</v>
      </c>
      <c r="V25" s="16">
        <v>9.25</v>
      </c>
      <c r="W25" s="16">
        <v>8</v>
      </c>
      <c r="X25" s="16">
        <v>7.75</v>
      </c>
      <c r="Y25" s="16">
        <v>10</v>
      </c>
      <c r="Z25" s="16"/>
      <c r="AA25" s="16"/>
      <c r="AB25" s="16"/>
      <c r="AC25" s="16"/>
      <c r="AD25" s="16"/>
      <c r="AE25" s="16">
        <f t="shared" si="3"/>
        <v>53.25</v>
      </c>
      <c r="AF25" s="26">
        <f t="shared" si="4"/>
        <v>0.88749999999999996</v>
      </c>
      <c r="AG25" s="45"/>
      <c r="AH25" s="46">
        <v>12.3</v>
      </c>
      <c r="AI25" s="39">
        <f t="shared" ref="AI25:AI32" si="18">AH25/15*10</f>
        <v>8.2000000000000011</v>
      </c>
      <c r="AJ25" s="5">
        <v>7</v>
      </c>
      <c r="AK25" s="7">
        <v>7</v>
      </c>
      <c r="AL25" s="7">
        <v>12</v>
      </c>
      <c r="AM25" s="7">
        <v>10</v>
      </c>
      <c r="AN25" s="7">
        <v>9</v>
      </c>
      <c r="AO25" s="7">
        <v>0</v>
      </c>
      <c r="AP25" s="7"/>
      <c r="AQ25" s="7"/>
      <c r="AR25" s="27">
        <f t="shared" si="6"/>
        <v>53.2</v>
      </c>
      <c r="AS25" s="28">
        <f t="shared" si="7"/>
        <v>0.7189189189189189</v>
      </c>
      <c r="AW25" s="47">
        <v>19.5</v>
      </c>
      <c r="AX25" s="29">
        <f t="shared" ref="AX25:AX32" si="19">AW25/$AW$6</f>
        <v>0.3482142857142857</v>
      </c>
      <c r="AY25" s="8" t="str">
        <f t="shared" si="9"/>
        <v>F</v>
      </c>
      <c r="AZ25" s="8"/>
      <c r="BA25" s="30">
        <v>37</v>
      </c>
      <c r="BB25" s="29">
        <f t="shared" si="10"/>
        <v>0.74</v>
      </c>
      <c r="BC25" s="8" t="str">
        <f t="shared" si="11"/>
        <v>C</v>
      </c>
      <c r="BD25" s="8"/>
      <c r="BE25" s="30">
        <v>0</v>
      </c>
      <c r="BF25" s="29">
        <f t="shared" si="12"/>
        <v>0</v>
      </c>
      <c r="BG25" s="8" t="str">
        <f t="shared" si="13"/>
        <v>F</v>
      </c>
      <c r="BH25" s="8"/>
      <c r="BI25" s="29">
        <f t="shared" si="14"/>
        <v>0.5441071428571429</v>
      </c>
      <c r="BJ25" s="1"/>
      <c r="BK25" s="31">
        <f t="shared" si="15"/>
        <v>0.64657939817856036</v>
      </c>
      <c r="BL25" s="9" t="str">
        <f t="shared" si="16"/>
        <v>D</v>
      </c>
    </row>
    <row r="26" spans="1:64" x14ac:dyDescent="0.45">
      <c r="A26" s="2" t="s">
        <v>25</v>
      </c>
      <c r="B26" s="2">
        <v>14</v>
      </c>
      <c r="C26" s="37">
        <f t="shared" si="17"/>
        <v>7</v>
      </c>
      <c r="D26" s="15">
        <v>10</v>
      </c>
      <c r="E26" s="15">
        <v>8.5</v>
      </c>
      <c r="F26" s="15">
        <v>10</v>
      </c>
      <c r="G26" s="15">
        <v>8</v>
      </c>
      <c r="H26" s="15">
        <v>10</v>
      </c>
      <c r="I26" s="15">
        <v>9</v>
      </c>
      <c r="J26" s="15">
        <v>9</v>
      </c>
      <c r="K26" s="15">
        <v>6</v>
      </c>
      <c r="L26" s="15">
        <v>7</v>
      </c>
      <c r="M26" s="15"/>
      <c r="N26" s="15"/>
      <c r="O26" s="15"/>
      <c r="P26" s="15">
        <f t="shared" si="1"/>
        <v>78.5</v>
      </c>
      <c r="Q26" s="25">
        <f t="shared" si="2"/>
        <v>0.87222222222222223</v>
      </c>
      <c r="S26" s="16">
        <v>7</v>
      </c>
      <c r="T26" s="16">
        <v>8.25</v>
      </c>
      <c r="U26" s="16">
        <v>7.75</v>
      </c>
      <c r="V26" s="16">
        <v>7.5</v>
      </c>
      <c r="W26" s="49">
        <v>0</v>
      </c>
      <c r="X26" s="16">
        <v>0</v>
      </c>
      <c r="Y26" s="16">
        <v>9.25</v>
      </c>
      <c r="Z26" s="16"/>
      <c r="AA26" s="16"/>
      <c r="AB26" s="16"/>
      <c r="AC26" s="16"/>
      <c r="AD26" s="16"/>
      <c r="AE26" s="16">
        <f t="shared" si="3"/>
        <v>39.75</v>
      </c>
      <c r="AF26" s="26">
        <f t="shared" si="4"/>
        <v>0.66249999999999998</v>
      </c>
      <c r="AG26" s="45"/>
      <c r="AH26" s="46">
        <v>9.5</v>
      </c>
      <c r="AI26" s="39">
        <f t="shared" si="18"/>
        <v>6.333333333333333</v>
      </c>
      <c r="AJ26" s="5">
        <v>8</v>
      </c>
      <c r="AK26" s="7">
        <v>5</v>
      </c>
      <c r="AL26" s="7">
        <v>6</v>
      </c>
      <c r="AM26" s="7">
        <v>0</v>
      </c>
      <c r="AN26" s="7">
        <v>4</v>
      </c>
      <c r="AO26" s="7">
        <v>0</v>
      </c>
      <c r="AP26" s="7"/>
      <c r="AQ26" s="7"/>
      <c r="AR26" s="27">
        <f t="shared" si="6"/>
        <v>29.333333333333332</v>
      </c>
      <c r="AS26" s="28">
        <f t="shared" si="7"/>
        <v>0.3963963963963964</v>
      </c>
      <c r="AW26" s="47">
        <v>19.5</v>
      </c>
      <c r="AX26" s="29">
        <f t="shared" si="19"/>
        <v>0.3482142857142857</v>
      </c>
      <c r="AY26" s="8" t="str">
        <f t="shared" si="9"/>
        <v>F</v>
      </c>
      <c r="AZ26" s="32"/>
      <c r="BA26" s="30">
        <v>37</v>
      </c>
      <c r="BB26" s="29">
        <f t="shared" si="10"/>
        <v>0.74</v>
      </c>
      <c r="BC26" s="8" t="str">
        <f t="shared" si="11"/>
        <v>C</v>
      </c>
      <c r="BD26" s="32"/>
      <c r="BE26" s="30">
        <v>0</v>
      </c>
      <c r="BF26" s="29">
        <f t="shared" si="12"/>
        <v>0</v>
      </c>
      <c r="BG26" s="8" t="str">
        <f t="shared" si="13"/>
        <v>F</v>
      </c>
      <c r="BH26" s="32"/>
      <c r="BI26" s="29">
        <f t="shared" si="14"/>
        <v>0.5441071428571429</v>
      </c>
      <c r="BK26" s="31">
        <f t="shared" si="15"/>
        <v>0.58394676528781864</v>
      </c>
      <c r="BL26" s="9" t="str">
        <f t="shared" si="16"/>
        <v>F</v>
      </c>
    </row>
    <row r="27" spans="1:64" x14ac:dyDescent="0.45">
      <c r="A27" s="2" t="s">
        <v>13</v>
      </c>
      <c r="B27" s="2">
        <v>16</v>
      </c>
      <c r="C27" s="37">
        <f t="shared" si="17"/>
        <v>8</v>
      </c>
      <c r="D27" s="15">
        <v>7</v>
      </c>
      <c r="E27" s="15">
        <v>4</v>
      </c>
      <c r="F27" s="15">
        <v>8.5</v>
      </c>
      <c r="G27" s="15">
        <v>6</v>
      </c>
      <c r="H27" s="15">
        <v>10</v>
      </c>
      <c r="I27" s="15">
        <v>7</v>
      </c>
      <c r="J27" s="15">
        <v>3</v>
      </c>
      <c r="K27" s="15">
        <v>9</v>
      </c>
      <c r="L27" s="15">
        <v>5.5</v>
      </c>
      <c r="M27" s="15"/>
      <c r="N27" s="15"/>
      <c r="O27" s="15"/>
      <c r="P27" s="15">
        <f t="shared" si="1"/>
        <v>65</v>
      </c>
      <c r="Q27" s="25">
        <f t="shared" si="2"/>
        <v>0.72222222222222221</v>
      </c>
      <c r="S27" s="16">
        <v>6</v>
      </c>
      <c r="T27" s="16">
        <v>0</v>
      </c>
      <c r="U27" s="16">
        <v>8.5</v>
      </c>
      <c r="V27" s="16">
        <v>8</v>
      </c>
      <c r="W27" s="16">
        <v>8.5</v>
      </c>
      <c r="X27" s="16">
        <v>5</v>
      </c>
      <c r="Y27" s="16">
        <v>7</v>
      </c>
      <c r="Z27" s="16"/>
      <c r="AA27" s="16"/>
      <c r="AB27" s="16"/>
      <c r="AC27" s="16"/>
      <c r="AD27" s="16"/>
      <c r="AE27" s="16">
        <f t="shared" si="3"/>
        <v>43</v>
      </c>
      <c r="AF27" s="26">
        <f t="shared" si="4"/>
        <v>0.71666666666666667</v>
      </c>
      <c r="AG27" s="45"/>
      <c r="AH27" s="46">
        <v>8.5</v>
      </c>
      <c r="AI27" s="39">
        <f t="shared" si="18"/>
        <v>5.6666666666666661</v>
      </c>
      <c r="AJ27" s="5">
        <v>5</v>
      </c>
      <c r="AK27" s="7">
        <v>9</v>
      </c>
      <c r="AL27" s="7">
        <v>11</v>
      </c>
      <c r="AM27" s="7">
        <v>10</v>
      </c>
      <c r="AN27" s="7">
        <v>9</v>
      </c>
      <c r="AO27" s="7">
        <v>12</v>
      </c>
      <c r="AP27" s="7"/>
      <c r="AQ27" s="7"/>
      <c r="AR27" s="27">
        <f t="shared" si="6"/>
        <v>61.666666666666664</v>
      </c>
      <c r="AS27" s="28">
        <f t="shared" si="7"/>
        <v>0.83333333333333326</v>
      </c>
      <c r="AW27" s="47">
        <v>17.5</v>
      </c>
      <c r="AX27" s="29">
        <f t="shared" si="19"/>
        <v>0.3125</v>
      </c>
      <c r="AY27" s="8" t="str">
        <f t="shared" si="9"/>
        <v>F</v>
      </c>
      <c r="AZ27" s="8"/>
      <c r="BA27" s="30">
        <v>37</v>
      </c>
      <c r="BB27" s="29">
        <f t="shared" si="10"/>
        <v>0.74</v>
      </c>
      <c r="BC27" s="8" t="str">
        <f t="shared" si="11"/>
        <v>C</v>
      </c>
      <c r="BD27" s="8"/>
      <c r="BE27" s="30">
        <v>0</v>
      </c>
      <c r="BF27" s="29">
        <f t="shared" si="12"/>
        <v>0</v>
      </c>
      <c r="BG27" s="8" t="str">
        <f t="shared" si="13"/>
        <v>F</v>
      </c>
      <c r="BH27" s="8"/>
      <c r="BI27" s="29">
        <f t="shared" si="14"/>
        <v>0.52625</v>
      </c>
      <c r="BJ27" s="1"/>
      <c r="BK27" s="31">
        <f t="shared" si="15"/>
        <v>0.61871296055253877</v>
      </c>
      <c r="BL27" s="9" t="str">
        <f t="shared" si="16"/>
        <v>D</v>
      </c>
    </row>
    <row r="28" spans="1:64" x14ac:dyDescent="0.45">
      <c r="A28" s="2" t="s">
        <v>22</v>
      </c>
      <c r="B28" s="2">
        <v>19</v>
      </c>
      <c r="C28" s="37">
        <f t="shared" si="17"/>
        <v>9.5</v>
      </c>
      <c r="D28" s="15">
        <v>10</v>
      </c>
      <c r="E28" s="15">
        <v>10</v>
      </c>
      <c r="F28" s="48">
        <v>0</v>
      </c>
      <c r="G28" s="15">
        <v>10</v>
      </c>
      <c r="H28" s="15">
        <v>9</v>
      </c>
      <c r="I28" s="15">
        <v>9</v>
      </c>
      <c r="J28" s="15">
        <v>8</v>
      </c>
      <c r="K28" s="15">
        <v>7</v>
      </c>
      <c r="L28" s="15">
        <v>7</v>
      </c>
      <c r="M28" s="15"/>
      <c r="N28" s="15"/>
      <c r="O28" s="15"/>
      <c r="P28" s="15">
        <f t="shared" si="1"/>
        <v>79.5</v>
      </c>
      <c r="Q28" s="25">
        <f t="shared" si="2"/>
        <v>0.8833333333333333</v>
      </c>
      <c r="S28" s="16">
        <v>5.5</v>
      </c>
      <c r="T28" s="16">
        <v>7.75</v>
      </c>
      <c r="U28" s="16">
        <v>0</v>
      </c>
      <c r="V28" s="16">
        <v>8</v>
      </c>
      <c r="W28" s="16">
        <v>9.5</v>
      </c>
      <c r="X28" s="16">
        <v>0</v>
      </c>
      <c r="Y28" s="16">
        <v>8.5</v>
      </c>
      <c r="Z28" s="16"/>
      <c r="AA28" s="16"/>
      <c r="AB28" s="16"/>
      <c r="AC28" s="16"/>
      <c r="AD28" s="16"/>
      <c r="AE28" s="16">
        <f t="shared" si="3"/>
        <v>39.25</v>
      </c>
      <c r="AF28" s="26">
        <f t="shared" si="4"/>
        <v>0.65416666666666667</v>
      </c>
      <c r="AG28" s="45"/>
      <c r="AH28" s="46">
        <v>12.3</v>
      </c>
      <c r="AI28" s="39">
        <f t="shared" si="18"/>
        <v>8.2000000000000011</v>
      </c>
      <c r="AJ28" s="5">
        <v>8</v>
      </c>
      <c r="AK28" s="7">
        <v>4</v>
      </c>
      <c r="AL28" s="7">
        <v>12</v>
      </c>
      <c r="AM28" s="7">
        <v>10</v>
      </c>
      <c r="AN28" s="7">
        <v>8</v>
      </c>
      <c r="AO28" s="7">
        <v>11</v>
      </c>
      <c r="AP28" s="7"/>
      <c r="AQ28" s="7"/>
      <c r="AR28" s="27">
        <f t="shared" si="6"/>
        <v>61.2</v>
      </c>
      <c r="AS28" s="28">
        <f t="shared" si="7"/>
        <v>0.82702702702702702</v>
      </c>
      <c r="AW28" s="47">
        <v>29</v>
      </c>
      <c r="AX28" s="29">
        <f t="shared" si="19"/>
        <v>0.5178571428571429</v>
      </c>
      <c r="AY28" s="8" t="str">
        <f t="shared" si="9"/>
        <v>F</v>
      </c>
      <c r="AZ28" s="32"/>
      <c r="BA28" s="30">
        <v>37</v>
      </c>
      <c r="BB28" s="29">
        <f t="shared" si="10"/>
        <v>0.74</v>
      </c>
      <c r="BC28" s="8" t="str">
        <f t="shared" si="11"/>
        <v>C</v>
      </c>
      <c r="BD28" s="32"/>
      <c r="BE28" s="30">
        <v>0</v>
      </c>
      <c r="BF28" s="29">
        <f t="shared" si="12"/>
        <v>0</v>
      </c>
      <c r="BG28" s="8" t="str">
        <f t="shared" si="13"/>
        <v>F</v>
      </c>
      <c r="BH28" s="32"/>
      <c r="BI28" s="29">
        <f t="shared" si="14"/>
        <v>0.6289285714285715</v>
      </c>
      <c r="BJ28" s="1"/>
      <c r="BK28" s="31">
        <f t="shared" si="15"/>
        <v>0.69262741017999385</v>
      </c>
      <c r="BL28" s="9" t="str">
        <f t="shared" si="16"/>
        <v>D</v>
      </c>
    </row>
    <row r="29" spans="1:64" x14ac:dyDescent="0.45">
      <c r="A29" s="2" t="s">
        <v>24</v>
      </c>
      <c r="B29" s="2">
        <v>20</v>
      </c>
      <c r="C29" s="37">
        <f t="shared" si="17"/>
        <v>10</v>
      </c>
      <c r="D29" s="15">
        <v>10</v>
      </c>
      <c r="E29" s="15">
        <v>10</v>
      </c>
      <c r="F29" s="15">
        <v>10</v>
      </c>
      <c r="G29" s="15">
        <v>10</v>
      </c>
      <c r="H29" s="15">
        <v>9</v>
      </c>
      <c r="I29" s="15">
        <v>10</v>
      </c>
      <c r="J29" s="15">
        <v>9</v>
      </c>
      <c r="K29" s="15">
        <v>9</v>
      </c>
      <c r="L29" s="15">
        <v>10</v>
      </c>
      <c r="M29" s="15"/>
      <c r="N29" s="15"/>
      <c r="O29" s="15"/>
      <c r="P29" s="15">
        <f t="shared" si="1"/>
        <v>88</v>
      </c>
      <c r="Q29" s="25">
        <f t="shared" si="2"/>
        <v>0.97777777777777775</v>
      </c>
      <c r="S29" s="16">
        <v>9</v>
      </c>
      <c r="T29" s="16">
        <v>9.5</v>
      </c>
      <c r="U29" s="16">
        <v>10</v>
      </c>
      <c r="V29" s="16">
        <v>8.75</v>
      </c>
      <c r="W29" s="16">
        <v>10</v>
      </c>
      <c r="X29" s="16">
        <v>9.5</v>
      </c>
      <c r="Y29" s="16">
        <v>9.75</v>
      </c>
      <c r="Z29" s="16"/>
      <c r="AA29" s="16"/>
      <c r="AB29" s="16"/>
      <c r="AC29" s="16"/>
      <c r="AD29" s="16"/>
      <c r="AE29" s="16">
        <f t="shared" si="3"/>
        <v>57.75</v>
      </c>
      <c r="AF29" s="26">
        <f t="shared" si="4"/>
        <v>0.96250000000000002</v>
      </c>
      <c r="AG29" s="45"/>
      <c r="AH29" s="46">
        <v>14</v>
      </c>
      <c r="AI29" s="39">
        <f t="shared" si="18"/>
        <v>9.3333333333333339</v>
      </c>
      <c r="AJ29" s="5">
        <v>10</v>
      </c>
      <c r="AK29" s="7">
        <v>10</v>
      </c>
      <c r="AL29" s="7">
        <v>12</v>
      </c>
      <c r="AM29" s="7">
        <v>10</v>
      </c>
      <c r="AN29" s="7">
        <v>8</v>
      </c>
      <c r="AO29" s="7">
        <v>12</v>
      </c>
      <c r="AP29" s="7"/>
      <c r="AQ29" s="7"/>
      <c r="AR29" s="27">
        <f t="shared" si="6"/>
        <v>71.333333333333343</v>
      </c>
      <c r="AS29" s="28">
        <f t="shared" si="7"/>
        <v>0.96396396396396411</v>
      </c>
      <c r="AW29" s="47">
        <v>59</v>
      </c>
      <c r="AX29" s="29">
        <f t="shared" si="19"/>
        <v>1.0535714285714286</v>
      </c>
      <c r="AY29" s="8" t="str">
        <f t="shared" si="9"/>
        <v>A</v>
      </c>
      <c r="AZ29" s="32"/>
      <c r="BA29" s="30">
        <v>37</v>
      </c>
      <c r="BB29" s="29">
        <f t="shared" si="10"/>
        <v>0.74</v>
      </c>
      <c r="BC29" s="8" t="str">
        <f t="shared" si="11"/>
        <v>C</v>
      </c>
      <c r="BD29" s="32"/>
      <c r="BE29" s="30">
        <v>0</v>
      </c>
      <c r="BF29" s="29">
        <f t="shared" si="12"/>
        <v>0</v>
      </c>
      <c r="BG29" s="8" t="str">
        <f t="shared" si="13"/>
        <v>F</v>
      </c>
      <c r="BH29" s="32"/>
      <c r="BI29" s="29">
        <f t="shared" si="14"/>
        <v>0.8967857142857143</v>
      </c>
      <c r="BK29" s="31">
        <f t="shared" si="15"/>
        <v>0.92530365754086752</v>
      </c>
      <c r="BL29" s="9" t="str">
        <f t="shared" si="16"/>
        <v>A</v>
      </c>
    </row>
    <row r="30" spans="1:64" ht="14.25" customHeight="1" x14ac:dyDescent="0.55000000000000004">
      <c r="A30" s="2" t="s">
        <v>0</v>
      </c>
      <c r="B30" s="2">
        <v>16</v>
      </c>
      <c r="C30" s="37">
        <f t="shared" si="17"/>
        <v>8</v>
      </c>
      <c r="D30" s="15">
        <v>8</v>
      </c>
      <c r="E30" s="48">
        <v>0</v>
      </c>
      <c r="F30" s="15">
        <v>6</v>
      </c>
      <c r="G30" s="15">
        <v>8</v>
      </c>
      <c r="H30" s="15">
        <v>10</v>
      </c>
      <c r="I30" s="15">
        <v>8</v>
      </c>
      <c r="J30" s="15">
        <v>7</v>
      </c>
      <c r="K30" s="15">
        <v>7</v>
      </c>
      <c r="L30" s="15">
        <v>9</v>
      </c>
      <c r="M30" s="15"/>
      <c r="N30" s="15"/>
      <c r="O30" s="15"/>
      <c r="P30" s="15">
        <f t="shared" si="1"/>
        <v>71</v>
      </c>
      <c r="Q30" s="25">
        <f t="shared" si="2"/>
        <v>0.78888888888888886</v>
      </c>
      <c r="S30" s="16">
        <v>9.25</v>
      </c>
      <c r="T30" s="16">
        <v>0</v>
      </c>
      <c r="U30" s="16">
        <v>8.25</v>
      </c>
      <c r="V30" s="16">
        <v>7</v>
      </c>
      <c r="W30" s="16">
        <v>8.25</v>
      </c>
      <c r="X30" s="16">
        <v>7.25</v>
      </c>
      <c r="Y30" s="16">
        <v>7.25</v>
      </c>
      <c r="Z30" s="16"/>
      <c r="AA30" s="16"/>
      <c r="AB30" s="16"/>
      <c r="AC30" s="16"/>
      <c r="AD30" s="16"/>
      <c r="AE30" s="16">
        <f t="shared" si="3"/>
        <v>47.25</v>
      </c>
      <c r="AF30" s="26">
        <f t="shared" si="4"/>
        <v>0.78749999999999998</v>
      </c>
      <c r="AG30" s="45"/>
      <c r="AH30" s="46">
        <v>11.4</v>
      </c>
      <c r="AI30" s="39">
        <f t="shared" si="18"/>
        <v>7.6</v>
      </c>
      <c r="AJ30" s="5">
        <v>10</v>
      </c>
      <c r="AK30" s="7">
        <v>5</v>
      </c>
      <c r="AL30" s="7">
        <v>11</v>
      </c>
      <c r="AM30" s="7">
        <v>9</v>
      </c>
      <c r="AN30" s="7">
        <v>10</v>
      </c>
      <c r="AO30" s="7">
        <v>11</v>
      </c>
      <c r="AP30" s="7"/>
      <c r="AQ30" s="7"/>
      <c r="AR30" s="27">
        <f t="shared" si="6"/>
        <v>63.6</v>
      </c>
      <c r="AS30" s="28">
        <f t="shared" si="7"/>
        <v>0.85945945945945945</v>
      </c>
      <c r="AW30" s="47">
        <v>35.5</v>
      </c>
      <c r="AX30" s="29">
        <f t="shared" si="19"/>
        <v>0.6339285714285714</v>
      </c>
      <c r="AY30" s="8" t="str">
        <f t="shared" si="9"/>
        <v>D</v>
      </c>
      <c r="AZ30" s="8"/>
      <c r="BA30" s="30">
        <v>37</v>
      </c>
      <c r="BB30" s="29">
        <f t="shared" si="10"/>
        <v>0.74</v>
      </c>
      <c r="BC30" s="8" t="str">
        <f t="shared" si="11"/>
        <v>C</v>
      </c>
      <c r="BD30" s="8"/>
      <c r="BE30" s="30">
        <v>0</v>
      </c>
      <c r="BF30" s="29">
        <f t="shared" si="12"/>
        <v>0</v>
      </c>
      <c r="BG30" s="8" t="str">
        <f t="shared" si="13"/>
        <v>F</v>
      </c>
      <c r="BH30" s="8"/>
      <c r="BI30" s="29">
        <f t="shared" si="14"/>
        <v>0.68696428571428569</v>
      </c>
      <c r="BJ30" s="1"/>
      <c r="BK30" s="31">
        <f t="shared" si="15"/>
        <v>0.73695834857559417</v>
      </c>
      <c r="BL30" s="9" t="str">
        <f t="shared" si="16"/>
        <v>C</v>
      </c>
    </row>
    <row r="31" spans="1:64" x14ac:dyDescent="0.45">
      <c r="A31" s="2" t="s">
        <v>8</v>
      </c>
      <c r="B31" s="38">
        <v>17</v>
      </c>
      <c r="C31" s="37">
        <f t="shared" si="17"/>
        <v>8.5</v>
      </c>
      <c r="D31" s="15">
        <v>8</v>
      </c>
      <c r="E31" s="15">
        <v>5.5</v>
      </c>
      <c r="F31" s="48">
        <v>0</v>
      </c>
      <c r="G31" s="48">
        <v>0</v>
      </c>
      <c r="H31" s="15">
        <v>9</v>
      </c>
      <c r="I31" s="15">
        <v>9</v>
      </c>
      <c r="J31" s="15">
        <v>8</v>
      </c>
      <c r="K31" s="15">
        <v>9</v>
      </c>
      <c r="L31" s="15">
        <v>8</v>
      </c>
      <c r="M31" s="15"/>
      <c r="N31" s="15"/>
      <c r="O31" s="15"/>
      <c r="P31" s="15">
        <f t="shared" si="1"/>
        <v>65</v>
      </c>
      <c r="Q31" s="25">
        <f t="shared" si="2"/>
        <v>0.72222222222222221</v>
      </c>
      <c r="S31" s="16">
        <v>7.5</v>
      </c>
      <c r="T31" s="16">
        <v>0</v>
      </c>
      <c r="U31" s="16">
        <v>0</v>
      </c>
      <c r="V31" s="16">
        <v>0</v>
      </c>
      <c r="W31" s="16">
        <v>9.5</v>
      </c>
      <c r="X31" s="16">
        <v>0</v>
      </c>
      <c r="Y31" s="16">
        <v>9.25</v>
      </c>
      <c r="Z31" s="16"/>
      <c r="AA31" s="16"/>
      <c r="AB31" s="16"/>
      <c r="AC31" s="16"/>
      <c r="AD31" s="16"/>
      <c r="AE31" s="16">
        <f t="shared" si="3"/>
        <v>26.25</v>
      </c>
      <c r="AF31" s="26">
        <f t="shared" si="4"/>
        <v>0.4375</v>
      </c>
      <c r="AG31" s="45"/>
      <c r="AH31" s="46">
        <v>11.5</v>
      </c>
      <c r="AI31" s="39">
        <f t="shared" si="18"/>
        <v>7.666666666666667</v>
      </c>
      <c r="AJ31" s="5">
        <v>9</v>
      </c>
      <c r="AK31" s="7">
        <v>3</v>
      </c>
      <c r="AL31" s="7">
        <v>7</v>
      </c>
      <c r="AM31" s="7">
        <v>10</v>
      </c>
      <c r="AN31" s="7">
        <v>9</v>
      </c>
      <c r="AO31" s="7">
        <v>11</v>
      </c>
      <c r="AP31" s="7"/>
      <c r="AQ31" s="7"/>
      <c r="AR31" s="27">
        <f t="shared" si="6"/>
        <v>56.666666666666671</v>
      </c>
      <c r="AS31" s="28">
        <f t="shared" si="7"/>
        <v>0.76576576576576583</v>
      </c>
      <c r="AW31" s="47">
        <v>23.5</v>
      </c>
      <c r="AX31" s="29">
        <f t="shared" si="19"/>
        <v>0.41964285714285715</v>
      </c>
      <c r="AY31" s="8" t="str">
        <f t="shared" si="9"/>
        <v>F</v>
      </c>
      <c r="AZ31" s="8"/>
      <c r="BA31" s="30">
        <v>37</v>
      </c>
      <c r="BB31" s="29">
        <f t="shared" si="10"/>
        <v>0.74</v>
      </c>
      <c r="BC31" s="8" t="str">
        <f t="shared" si="11"/>
        <v>C</v>
      </c>
      <c r="BD31" s="8"/>
      <c r="BE31" s="30">
        <v>0</v>
      </c>
      <c r="BF31" s="29">
        <f t="shared" si="12"/>
        <v>0</v>
      </c>
      <c r="BG31" s="8" t="str">
        <f t="shared" si="13"/>
        <v>F</v>
      </c>
      <c r="BH31" s="8"/>
      <c r="BI31" s="29">
        <f t="shared" si="14"/>
        <v>0.5798214285714286</v>
      </c>
      <c r="BJ31" s="1"/>
      <c r="BK31" s="31">
        <f t="shared" si="15"/>
        <v>0.60462458646448303</v>
      </c>
      <c r="BL31" s="9" t="str">
        <f t="shared" si="16"/>
        <v>D</v>
      </c>
    </row>
    <row r="32" spans="1:64" x14ac:dyDescent="0.45">
      <c r="A32" s="2" t="s">
        <v>1</v>
      </c>
      <c r="B32" s="2">
        <v>16</v>
      </c>
      <c r="C32" s="37">
        <f t="shared" si="17"/>
        <v>8</v>
      </c>
      <c r="D32" s="15">
        <v>10</v>
      </c>
      <c r="E32" s="15">
        <v>9</v>
      </c>
      <c r="F32" s="15">
        <v>9.5</v>
      </c>
      <c r="G32" s="15">
        <v>8</v>
      </c>
      <c r="H32" s="15">
        <v>10</v>
      </c>
      <c r="I32" s="15">
        <v>10</v>
      </c>
      <c r="J32" s="15">
        <v>9</v>
      </c>
      <c r="K32" s="15">
        <v>9</v>
      </c>
      <c r="L32" s="15">
        <v>8</v>
      </c>
      <c r="M32" s="15"/>
      <c r="N32" s="15"/>
      <c r="O32" s="15"/>
      <c r="P32" s="15">
        <f t="shared" si="1"/>
        <v>82.5</v>
      </c>
      <c r="Q32" s="25">
        <f t="shared" si="2"/>
        <v>0.91666666666666663</v>
      </c>
      <c r="S32" s="16">
        <v>9</v>
      </c>
      <c r="T32" s="16">
        <v>9</v>
      </c>
      <c r="U32" s="16">
        <v>9.5</v>
      </c>
      <c r="V32" s="16">
        <v>9</v>
      </c>
      <c r="W32" s="16">
        <v>9.75</v>
      </c>
      <c r="X32" s="16">
        <v>0</v>
      </c>
      <c r="Y32" s="16">
        <v>8.75</v>
      </c>
      <c r="Z32" s="16"/>
      <c r="AA32" s="16"/>
      <c r="AB32" s="16"/>
      <c r="AC32" s="16"/>
      <c r="AD32" s="16"/>
      <c r="AE32" s="16">
        <f t="shared" si="3"/>
        <v>55</v>
      </c>
      <c r="AF32" s="26">
        <f t="shared" si="4"/>
        <v>0.91666666666666663</v>
      </c>
      <c r="AG32" s="45"/>
      <c r="AH32" s="46">
        <v>12.8</v>
      </c>
      <c r="AI32" s="39">
        <f t="shared" si="18"/>
        <v>8.5333333333333332</v>
      </c>
      <c r="AJ32" s="5">
        <v>9</v>
      </c>
      <c r="AK32" s="7">
        <v>8</v>
      </c>
      <c r="AL32" s="7">
        <v>12</v>
      </c>
      <c r="AM32" s="7">
        <v>0</v>
      </c>
      <c r="AN32" s="7">
        <v>8</v>
      </c>
      <c r="AO32" s="7">
        <v>0</v>
      </c>
      <c r="AP32" s="7"/>
      <c r="AQ32" s="7"/>
      <c r="AR32" s="27">
        <f t="shared" si="6"/>
        <v>45.533333333333331</v>
      </c>
      <c r="AS32" s="28">
        <f t="shared" si="7"/>
        <v>0.61531531531531525</v>
      </c>
      <c r="AW32" s="47">
        <v>53.5</v>
      </c>
      <c r="AX32" s="29">
        <f t="shared" si="19"/>
        <v>0.9553571428571429</v>
      </c>
      <c r="AY32" s="8" t="str">
        <f t="shared" si="9"/>
        <v>A</v>
      </c>
      <c r="AZ32" s="8"/>
      <c r="BA32" s="30">
        <v>37</v>
      </c>
      <c r="BB32" s="29">
        <f t="shared" si="10"/>
        <v>0.74</v>
      </c>
      <c r="BC32" s="8" t="str">
        <f t="shared" si="11"/>
        <v>C</v>
      </c>
      <c r="BD32" s="8"/>
      <c r="BE32" s="30">
        <v>0</v>
      </c>
      <c r="BF32" s="29">
        <f t="shared" si="12"/>
        <v>0</v>
      </c>
      <c r="BG32" s="8" t="str">
        <f t="shared" si="13"/>
        <v>F</v>
      </c>
      <c r="BH32" s="8"/>
      <c r="BI32" s="29">
        <f t="shared" si="14"/>
        <v>0.8476785714285715</v>
      </c>
      <c r="BJ32" s="1"/>
      <c r="BK32" s="31">
        <f t="shared" si="15"/>
        <v>0.83509362628571715</v>
      </c>
      <c r="BL32" s="9" t="str">
        <f t="shared" si="16"/>
        <v>B</v>
      </c>
    </row>
    <row r="33" spans="1:64" x14ac:dyDescent="0.45">
      <c r="B33" s="2"/>
      <c r="C33" s="3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>
        <f t="shared" ref="AE33:AE34" si="20">SUM(S33:AD33)-MIN(S33:AD33)</f>
        <v>0</v>
      </c>
      <c r="AF33" s="26">
        <f t="shared" ref="AF33:AF34" si="21">AE33/$AE$37</f>
        <v>0</v>
      </c>
      <c r="AG33" s="45"/>
      <c r="AH33" s="46"/>
      <c r="AI33" s="5"/>
      <c r="AJ33" s="5"/>
      <c r="AK33" s="5"/>
      <c r="AL33" s="5"/>
      <c r="AM33" s="7"/>
      <c r="AN33" s="7"/>
      <c r="AO33" s="7"/>
      <c r="AP33" s="7"/>
      <c r="AQ33" s="7"/>
      <c r="AR33" s="27">
        <f t="shared" ref="AR33:AR34" si="22">SUM(AI33:AQ33)</f>
        <v>0</v>
      </c>
      <c r="AS33" s="28">
        <f t="shared" ref="AS33:AS34" si="23">AR33/$AR$37</f>
        <v>0</v>
      </c>
      <c r="AW33" s="30"/>
      <c r="AX33" s="29"/>
      <c r="AY33" s="8"/>
      <c r="AZ33" s="8"/>
      <c r="BA33" s="30">
        <v>37</v>
      </c>
      <c r="BB33" s="29">
        <f t="shared" ref="BB33:BB34" si="24">BA33/$BE$6</f>
        <v>0.74</v>
      </c>
      <c r="BC33" s="8" t="str">
        <f t="shared" ref="BC33:BC34" si="25">IF( BB33&gt;0.89999,"A",IF( BB33&gt;0.79999,"B",IF( BB33&gt;0.69999,"C",IF( BB33&gt;0.59999,"D","F"))))</f>
        <v>C</v>
      </c>
      <c r="BD33" s="8"/>
      <c r="BE33" s="30">
        <v>0</v>
      </c>
      <c r="BF33" s="29">
        <f t="shared" ref="BF33:BF34" si="26">BE33/$BE$6</f>
        <v>0</v>
      </c>
      <c r="BG33" s="8" t="str">
        <f t="shared" ref="BG33:BG34" si="27">IF( BF33&gt;0.89999,"A",IF( BF33&gt;0.79999,"B",IF( BF33&gt;0.69999,"C",IF( BF33&gt;0.59999,"D","F"))))</f>
        <v>F</v>
      </c>
      <c r="BH33" s="8"/>
      <c r="BI33" s="29">
        <f t="shared" ref="BI33:BI34" si="28">(SUM(AX33,BB33,BF33)-MIN(AX33,BB33,BF33))/2</f>
        <v>0.37</v>
      </c>
      <c r="BJ33" s="1"/>
      <c r="BK33" s="31">
        <f t="shared" ref="BK33:BK34" si="29">0.6*BI33+0.13333333333*AS33+0.133333333333*AF33+0.13333333*Q33</f>
        <v>0.222</v>
      </c>
      <c r="BL33" s="9" t="str">
        <f t="shared" ref="BL33:BL34" si="30">IF( BK33&gt;0.89999,"A",IF( BK33&gt;0.79999,"B",IF( BK33&gt;0.69999,"C",IF( BK33&gt;0.59999,"D","F"))))</f>
        <v>F</v>
      </c>
    </row>
    <row r="34" spans="1:64" x14ac:dyDescent="0.45">
      <c r="A34" s="2"/>
      <c r="B34" s="2"/>
      <c r="C34" s="3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>
        <f t="shared" si="20"/>
        <v>0</v>
      </c>
      <c r="AF34" s="26">
        <f t="shared" si="21"/>
        <v>0</v>
      </c>
      <c r="AG34" s="45"/>
      <c r="AH34" s="46"/>
      <c r="AI34" s="5"/>
      <c r="AJ34" s="5"/>
      <c r="AK34" s="5"/>
      <c r="AL34" s="5"/>
      <c r="AM34" s="7"/>
      <c r="AN34" s="7"/>
      <c r="AO34" s="7"/>
      <c r="AP34" s="7"/>
      <c r="AQ34" s="7"/>
      <c r="AR34" s="27">
        <f t="shared" si="22"/>
        <v>0</v>
      </c>
      <c r="AS34" s="28">
        <f t="shared" si="23"/>
        <v>0</v>
      </c>
      <c r="AW34" s="30"/>
      <c r="AX34" s="29"/>
      <c r="AY34" s="8"/>
      <c r="AZ34" s="8"/>
      <c r="BA34" s="30">
        <v>37</v>
      </c>
      <c r="BB34" s="29">
        <f t="shared" si="24"/>
        <v>0.74</v>
      </c>
      <c r="BC34" s="8" t="str">
        <f t="shared" si="25"/>
        <v>C</v>
      </c>
      <c r="BD34" s="8"/>
      <c r="BE34" s="30">
        <v>0</v>
      </c>
      <c r="BF34" s="29">
        <f t="shared" si="26"/>
        <v>0</v>
      </c>
      <c r="BG34" s="8" t="str">
        <f t="shared" si="27"/>
        <v>F</v>
      </c>
      <c r="BH34" s="8"/>
      <c r="BI34" s="29">
        <f t="shared" si="28"/>
        <v>0.37</v>
      </c>
      <c r="BJ34" s="1"/>
      <c r="BK34" s="31">
        <f t="shared" si="29"/>
        <v>0.222</v>
      </c>
      <c r="BL34" s="9" t="str">
        <f t="shared" si="30"/>
        <v>F</v>
      </c>
    </row>
    <row r="35" spans="1:64" x14ac:dyDescent="0.45">
      <c r="A35" s="2"/>
      <c r="B35" s="2"/>
      <c r="C35" s="3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5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f t="shared" ref="AE35:AE36" si="31">SUM(S35:AD35)-MIN(S35:AD35)</f>
        <v>0</v>
      </c>
      <c r="AF35" s="26">
        <f t="shared" ref="AF35:AF36" si="32">AE35/$AE$37</f>
        <v>0</v>
      </c>
      <c r="AG35" s="45"/>
      <c r="AH35" s="46"/>
      <c r="AI35" s="5"/>
      <c r="AJ35" s="5"/>
      <c r="AK35" s="5"/>
      <c r="AL35" s="5"/>
      <c r="AM35" s="7"/>
      <c r="AN35" s="7"/>
      <c r="AO35" s="7"/>
      <c r="AP35" s="7"/>
      <c r="AQ35" s="7"/>
      <c r="AR35" s="27">
        <f t="shared" ref="AR35:AR36" si="33">SUM(AI35:AQ35)</f>
        <v>0</v>
      </c>
      <c r="AS35" s="28">
        <f t="shared" ref="AS35:AS36" si="34">AR35/$AR$37</f>
        <v>0</v>
      </c>
      <c r="AW35" s="30"/>
      <c r="AX35" s="29"/>
      <c r="AY35" s="8"/>
      <c r="AZ35" s="32"/>
      <c r="BA35" s="30">
        <v>37</v>
      </c>
      <c r="BB35" s="29">
        <f t="shared" ref="BB35:BB36" si="35">BA35/$BE$6</f>
        <v>0.74</v>
      </c>
      <c r="BC35" s="8" t="str">
        <f t="shared" ref="BC35:BC36" si="36">IF( BB35&gt;0.89999,"A",IF( BB35&gt;0.79999,"B",IF( BB35&gt;0.69999,"C",IF( BB35&gt;0.59999,"D","F"))))</f>
        <v>C</v>
      </c>
      <c r="BD35" s="32"/>
      <c r="BE35" s="30">
        <v>0</v>
      </c>
      <c r="BF35" s="29">
        <f t="shared" ref="BF35:BF36" si="37">BE35/$BE$6</f>
        <v>0</v>
      </c>
      <c r="BG35" s="8" t="str">
        <f t="shared" ref="BG35:BG36" si="38">IF( BF35&gt;0.89999,"A",IF( BF35&gt;0.79999,"B",IF( BF35&gt;0.69999,"C",IF( BF35&gt;0.59999,"D","F"))))</f>
        <v>F</v>
      </c>
      <c r="BH35" s="32"/>
      <c r="BI35" s="29">
        <f t="shared" ref="BI35:BI36" si="39">(SUM(AX35,BB35,BF35)-MIN(AX35,BB35,BF35))/2</f>
        <v>0.37</v>
      </c>
      <c r="BK35" s="31">
        <f t="shared" ref="BK35:BK36" si="40">0.6*BI35+0.13333333333*AS35+0.133333333333*AF35+0.13333333*Q35</f>
        <v>0.222</v>
      </c>
      <c r="BL35" s="9" t="str">
        <f t="shared" ref="BL35:BL36" si="41">IF( BK35&gt;0.89999,"A",IF( BK35&gt;0.79999,"B",IF( BK35&gt;0.69999,"C",IF( BK35&gt;0.59999,"D","F"))))</f>
        <v>F</v>
      </c>
    </row>
    <row r="36" spans="1:64" x14ac:dyDescent="0.45">
      <c r="A36" s="2"/>
      <c r="B36" s="2"/>
      <c r="C36" s="3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>
        <f t="shared" si="31"/>
        <v>0</v>
      </c>
      <c r="AF36" s="26">
        <f t="shared" si="32"/>
        <v>0</v>
      </c>
      <c r="AG36" s="45"/>
      <c r="AH36" s="46"/>
      <c r="AI36" s="5"/>
      <c r="AJ36" s="5"/>
      <c r="AK36" s="5"/>
      <c r="AL36" s="5"/>
      <c r="AM36" s="7"/>
      <c r="AN36" s="7"/>
      <c r="AO36" s="7"/>
      <c r="AP36" s="7"/>
      <c r="AQ36" s="7"/>
      <c r="AR36" s="27">
        <f t="shared" si="33"/>
        <v>0</v>
      </c>
      <c r="AS36" s="28">
        <f t="shared" si="34"/>
        <v>0</v>
      </c>
      <c r="AW36" s="30"/>
      <c r="AX36" s="29"/>
      <c r="AY36" s="8"/>
      <c r="AZ36" s="32"/>
      <c r="BA36" s="30">
        <v>37</v>
      </c>
      <c r="BB36" s="29">
        <f t="shared" si="35"/>
        <v>0.74</v>
      </c>
      <c r="BC36" s="8" t="str">
        <f t="shared" si="36"/>
        <v>C</v>
      </c>
      <c r="BD36" s="32"/>
      <c r="BE36" s="30">
        <v>0</v>
      </c>
      <c r="BF36" s="29">
        <f t="shared" si="37"/>
        <v>0</v>
      </c>
      <c r="BG36" s="8" t="str">
        <f t="shared" si="38"/>
        <v>F</v>
      </c>
      <c r="BH36" s="32"/>
      <c r="BI36" s="29">
        <f t="shared" si="39"/>
        <v>0.37</v>
      </c>
      <c r="BK36" s="31">
        <f t="shared" si="40"/>
        <v>0.222</v>
      </c>
      <c r="BL36" s="9" t="str">
        <f t="shared" si="41"/>
        <v>F</v>
      </c>
    </row>
    <row r="37" spans="1:64" x14ac:dyDescent="0.45">
      <c r="C37" s="36">
        <v>10</v>
      </c>
      <c r="D37" s="15">
        <v>10</v>
      </c>
      <c r="E37" s="15">
        <v>10</v>
      </c>
      <c r="F37" s="15">
        <v>10</v>
      </c>
      <c r="G37" s="15">
        <v>10</v>
      </c>
      <c r="H37" s="15">
        <v>10</v>
      </c>
      <c r="I37" s="15">
        <v>10</v>
      </c>
      <c r="J37" s="15">
        <v>10</v>
      </c>
      <c r="K37" s="15">
        <v>10</v>
      </c>
      <c r="L37" s="15">
        <v>10</v>
      </c>
      <c r="M37" s="15"/>
      <c r="N37" s="15"/>
      <c r="O37" s="15"/>
      <c r="P37" s="15">
        <f t="shared" ref="P37" si="42">SUM(D37:O37)-MIN(D37:O37)+C37</f>
        <v>90</v>
      </c>
      <c r="Q37" s="25">
        <f t="shared" ref="Q37" si="43">P37/$P$37</f>
        <v>1</v>
      </c>
      <c r="S37" s="16">
        <v>10</v>
      </c>
      <c r="T37" s="16">
        <v>10</v>
      </c>
      <c r="U37" s="16">
        <v>10</v>
      </c>
      <c r="V37" s="16">
        <v>10</v>
      </c>
      <c r="W37" s="16">
        <v>10</v>
      </c>
      <c r="X37" s="16">
        <v>10</v>
      </c>
      <c r="Y37" s="16">
        <v>10</v>
      </c>
      <c r="Z37" s="16"/>
      <c r="AA37" s="16"/>
      <c r="AB37" s="16"/>
      <c r="AC37" s="16"/>
      <c r="AD37" s="16"/>
      <c r="AE37" s="16">
        <f t="shared" ref="AE37" si="44">SUM(S37:AD37)-MIN(S37:AD37)</f>
        <v>60</v>
      </c>
      <c r="AF37" s="26">
        <f t="shared" ref="AF37" si="45">AE37/$AE$37</f>
        <v>1</v>
      </c>
      <c r="AG37" s="45"/>
      <c r="AH37" s="46"/>
      <c r="AI37" s="5">
        <v>10</v>
      </c>
      <c r="AJ37" s="5">
        <v>10</v>
      </c>
      <c r="AK37" s="7">
        <v>10</v>
      </c>
      <c r="AL37" s="7">
        <v>12</v>
      </c>
      <c r="AM37" s="7">
        <v>10</v>
      </c>
      <c r="AN37" s="7">
        <v>10</v>
      </c>
      <c r="AO37" s="7">
        <v>12</v>
      </c>
      <c r="AP37" s="7"/>
      <c r="AQ37" s="7"/>
      <c r="AR37" s="27">
        <f t="shared" ref="AR37" si="46">SUM(AI37:AQ37)</f>
        <v>74</v>
      </c>
      <c r="AS37" s="28">
        <f t="shared" ref="AS37" si="47">AR37/$AR$37</f>
        <v>1</v>
      </c>
      <c r="AW37" s="30"/>
      <c r="AX37" s="29"/>
      <c r="AY37" s="8"/>
      <c r="AZ37" s="32"/>
      <c r="BA37" s="30">
        <v>37</v>
      </c>
      <c r="BB37" s="29">
        <f t="shared" ref="BB37" si="48">BA37/$BE$6</f>
        <v>0.74</v>
      </c>
      <c r="BC37" s="8" t="str">
        <f t="shared" ref="BC37" si="49">IF( BB37&gt;0.89999,"A",IF( BB37&gt;0.79999,"B",IF( BB37&gt;0.69999,"C",IF( BB37&gt;0.59999,"D","F"))))</f>
        <v>C</v>
      </c>
      <c r="BD37" s="32"/>
      <c r="BE37" s="30">
        <v>0</v>
      </c>
      <c r="BF37" s="29">
        <f t="shared" ref="BF37" si="50">BE37/$BE$6</f>
        <v>0</v>
      </c>
      <c r="BG37" s="8" t="str">
        <f t="shared" ref="BG37" si="51">IF( BF37&gt;0.89999,"A",IF( BF37&gt;0.79999,"B",IF( BF37&gt;0.69999,"C",IF( BF37&gt;0.59999,"D","F"))))</f>
        <v>F</v>
      </c>
      <c r="BH37" s="32"/>
      <c r="BI37" s="29">
        <f t="shared" ref="BI37" si="52">(SUM(AX37,BB37,BF37)-MIN(AX37,BB37,BF37))/2</f>
        <v>0.37</v>
      </c>
      <c r="BK37" s="31">
        <f t="shared" ref="BK37" si="53">0.6*BI37+0.13333333333*AS37+0.133333333333*AF37+0.13333333*Q37</f>
        <v>0.62199999666299999</v>
      </c>
      <c r="BL37" s="9" t="str">
        <f t="shared" ref="BL37" si="54">IF( BK37&gt;0.89999,"A",IF( BK37&gt;0.79999,"B",IF( BK37&gt;0.69999,"C",IF( BK37&gt;0.59999,"D","F"))))</f>
        <v>D</v>
      </c>
    </row>
    <row r="38" spans="1:64" x14ac:dyDescent="0.4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AI38" s="34"/>
      <c r="AL38" s="1"/>
      <c r="AM38" s="1"/>
      <c r="AN38" s="1"/>
      <c r="AO38" s="1"/>
      <c r="AQ38" s="1"/>
    </row>
    <row r="39" spans="1:64" x14ac:dyDescent="0.4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AI39" s="34"/>
      <c r="AL39" s="1"/>
      <c r="AM39" s="1"/>
      <c r="AN39" s="1"/>
      <c r="AO39" s="1"/>
      <c r="AQ39" s="1"/>
    </row>
    <row r="40" spans="1:64" x14ac:dyDescent="0.4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AI40" s="34"/>
      <c r="AL40" s="1"/>
      <c r="AM40" s="1"/>
      <c r="AN40" s="1"/>
      <c r="AO40" s="1"/>
      <c r="AQ40" s="1"/>
    </row>
    <row r="41" spans="1:64" x14ac:dyDescent="0.4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AI41" s="34"/>
      <c r="AL41" s="1"/>
      <c r="AM41" s="1"/>
      <c r="AN41" s="1"/>
      <c r="AO41" s="1"/>
      <c r="AQ41" s="1"/>
    </row>
    <row r="42" spans="1:64" x14ac:dyDescent="0.4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AI42" s="34"/>
      <c r="AL42" s="1"/>
      <c r="AM42" s="1"/>
      <c r="AN42" s="1"/>
      <c r="AO42" s="1"/>
      <c r="AQ42" s="1"/>
      <c r="AW42" t="s">
        <v>84</v>
      </c>
      <c r="AX42" s="33">
        <f>COUNTIF(AY7:AY36,"A")</f>
        <v>8</v>
      </c>
      <c r="BB42" t="s">
        <v>84</v>
      </c>
      <c r="BC42" s="33">
        <f>COUNTIF(BC7:BC36,"A")</f>
        <v>0</v>
      </c>
      <c r="BK42" t="s">
        <v>84</v>
      </c>
      <c r="BL42" s="33">
        <f>COUNTIF(BL7:BL36,"A")</f>
        <v>4</v>
      </c>
    </row>
    <row r="43" spans="1:64" x14ac:dyDescent="0.4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AI43" s="34"/>
      <c r="AL43" s="1"/>
      <c r="AM43" s="1"/>
      <c r="AN43" s="1"/>
      <c r="AO43" s="1"/>
      <c r="AQ43" s="1"/>
      <c r="AW43" t="s">
        <v>85</v>
      </c>
      <c r="AX43" s="33">
        <f>COUNTIF(AY7:AY36,"B")</f>
        <v>2</v>
      </c>
      <c r="BB43" t="s">
        <v>85</v>
      </c>
      <c r="BC43" s="33">
        <f>COUNTIF(BC7:BC36,"B")</f>
        <v>0</v>
      </c>
      <c r="BK43" t="s">
        <v>85</v>
      </c>
      <c r="BL43" s="33">
        <f>COUNTIF(BL7:BL36,"B")</f>
        <v>9</v>
      </c>
    </row>
    <row r="44" spans="1:64" x14ac:dyDescent="0.4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AI44" s="34"/>
      <c r="AL44" s="1"/>
      <c r="AM44" s="1"/>
      <c r="AN44" s="1"/>
      <c r="AO44" s="1"/>
      <c r="AQ44" s="1"/>
      <c r="AW44" t="s">
        <v>23</v>
      </c>
      <c r="AX44" s="33">
        <f>COUNTIF(AY7:AY36,"C")</f>
        <v>4</v>
      </c>
      <c r="BB44" t="s">
        <v>23</v>
      </c>
      <c r="BC44" s="33">
        <f>COUNTIF(BC7:BC36,"C")</f>
        <v>30</v>
      </c>
      <c r="BK44" t="s">
        <v>23</v>
      </c>
      <c r="BL44" s="33">
        <f>COUNTIF(BL7:BL36,"C")</f>
        <v>4</v>
      </c>
    </row>
    <row r="45" spans="1:64" x14ac:dyDescent="0.4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AI45" s="34"/>
      <c r="AL45" s="1"/>
      <c r="AM45" s="1"/>
      <c r="AN45" s="1"/>
      <c r="AO45" s="1"/>
      <c r="AQ45" s="1"/>
      <c r="AW45" t="s">
        <v>86</v>
      </c>
      <c r="AX45" s="33">
        <f>COUNTIF(AY7:AY36,"D")</f>
        <v>3</v>
      </c>
      <c r="BB45" t="s">
        <v>86</v>
      </c>
      <c r="BC45" s="33">
        <f>COUNTIF(BC7:BC36,"D")</f>
        <v>0</v>
      </c>
      <c r="BK45" t="s">
        <v>86</v>
      </c>
      <c r="BL45" s="33">
        <f>COUNTIF(BL7:BL36,"D")</f>
        <v>8</v>
      </c>
    </row>
    <row r="46" spans="1:64" x14ac:dyDescent="0.45">
      <c r="AW46" t="s">
        <v>10</v>
      </c>
      <c r="AX46" s="33">
        <f>COUNTIF(AY7:AY36,"F")</f>
        <v>9</v>
      </c>
      <c r="BB46" t="s">
        <v>10</v>
      </c>
      <c r="BC46" s="33">
        <f>COUNTIF(BC7:BC36,"F")</f>
        <v>0</v>
      </c>
      <c r="BK46" t="s">
        <v>10</v>
      </c>
      <c r="BL46" s="33">
        <f>COUNTIF(BL7:BL36,"F")</f>
        <v>5</v>
      </c>
    </row>
    <row r="48" spans="1:64" x14ac:dyDescent="0.45">
      <c r="B4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Boraas, Kirk S</dc:creator>
  <cp:lastModifiedBy>Boraas, Kirk S</cp:lastModifiedBy>
  <dcterms:created xsi:type="dcterms:W3CDTF">2023-12-14T00:42:35Z</dcterms:created>
  <dcterms:modified xsi:type="dcterms:W3CDTF">2024-04-15T18:04:39Z</dcterms:modified>
</cp:coreProperties>
</file>